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295" windowHeight="649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'Arkusz1'!$A$1:$BJ$242</definedName>
  </definedNames>
  <calcPr fullCalcOnLoad="1"/>
</workbook>
</file>

<file path=xl/sharedStrings.xml><?xml version="1.0" encoding="utf-8"?>
<sst xmlns="http://schemas.openxmlformats.org/spreadsheetml/2006/main" count="403" uniqueCount="257">
  <si>
    <t>plan</t>
  </si>
  <si>
    <t xml:space="preserve">dotacje na </t>
  </si>
  <si>
    <t>Klasyfikacja</t>
  </si>
  <si>
    <t>Określenie</t>
  </si>
  <si>
    <t>dochodów</t>
  </si>
  <si>
    <t>zad. zlecone</t>
  </si>
  <si>
    <t>ogółem</t>
  </si>
  <si>
    <t>powierzone</t>
  </si>
  <si>
    <t>i własne</t>
  </si>
  <si>
    <t>Pozostała działalność</t>
  </si>
  <si>
    <t>w tym:</t>
  </si>
  <si>
    <t>OPIEKA SPOŁECZNA</t>
  </si>
  <si>
    <t>podatek rolny</t>
  </si>
  <si>
    <t>podatek leśny</t>
  </si>
  <si>
    <t>podatek od nieruchomości</t>
  </si>
  <si>
    <t>podatek od środków transportowych</t>
  </si>
  <si>
    <t>podatek od spadków i darowizn</t>
  </si>
  <si>
    <t>ADMINISTR.PAŃST. i SAMORZĄD.</t>
  </si>
  <si>
    <t>Urzędy Wojewódzkie</t>
  </si>
  <si>
    <t>RÓŻNE ROZLICZENIA</t>
  </si>
  <si>
    <t>URZĘDY NACZELNYCH ORGANÓW</t>
  </si>
  <si>
    <t>RAZEM DOCHODY:</t>
  </si>
  <si>
    <t>PRZYCHODY</t>
  </si>
  <si>
    <t>OGÓŁEM DOCHODY I PRZYCHODY:</t>
  </si>
  <si>
    <t>wskaźnik</t>
  </si>
  <si>
    <t>w %</t>
  </si>
  <si>
    <t>Drogi publiczne powiatowe</t>
  </si>
  <si>
    <t>wpływy z usług</t>
  </si>
  <si>
    <t>Obrona Cywilna</t>
  </si>
  <si>
    <t>Różne rozliczenia finansowe</t>
  </si>
  <si>
    <t>OŚWIATA i WYCHOWANIE</t>
  </si>
  <si>
    <t>Dział  010</t>
  </si>
  <si>
    <t>wpływy z różnych opłat</t>
  </si>
  <si>
    <t>ROLNICTWO i ŁOWIECTWO</t>
  </si>
  <si>
    <t>01095</t>
  </si>
  <si>
    <t>Dział</t>
  </si>
  <si>
    <t>Rozdział</t>
  </si>
  <si>
    <t>Paragraf</t>
  </si>
  <si>
    <t>pozostałe odsetki</t>
  </si>
  <si>
    <t>Dział  600</t>
  </si>
  <si>
    <t>TRANSPORT i ŁĄCZNOŚĆ</t>
  </si>
  <si>
    <t>60014</t>
  </si>
  <si>
    <t>dotacje celowe otrzymane z powiatu</t>
  </si>
  <si>
    <t>60016</t>
  </si>
  <si>
    <t>Drogi publiczne gminne</t>
  </si>
  <si>
    <t>wpływy z różnych dochodów</t>
  </si>
  <si>
    <t>Dział  700</t>
  </si>
  <si>
    <t>GOSPODARKA MIESZKANIOWA</t>
  </si>
  <si>
    <t>70005</t>
  </si>
  <si>
    <t>Gospodarka gruntami i nieruchom.</t>
  </si>
  <si>
    <t>wpływy z opłat za zarząd, użytkow. ...</t>
  </si>
  <si>
    <t>dochody z najmu i dzierżawy składn..</t>
  </si>
  <si>
    <t>70095</t>
  </si>
  <si>
    <t>dotacje celowe otrzym.z budż.państ.</t>
  </si>
  <si>
    <t>Dział  750</t>
  </si>
  <si>
    <t>Dział  751</t>
  </si>
  <si>
    <t>Dział  754</t>
  </si>
  <si>
    <t>Dział  756</t>
  </si>
  <si>
    <t>75601</t>
  </si>
  <si>
    <t>Wpływy z podatku doch.od osób fiz.</t>
  </si>
  <si>
    <t>podatek od dz.gosp.osób fiz.-karta pod.</t>
  </si>
  <si>
    <t>odsetki od nietermin.wpłat z tytułu pod..</t>
  </si>
  <si>
    <t>75615</t>
  </si>
  <si>
    <t>wpływy z róznych opłat</t>
  </si>
  <si>
    <t>podatek od posiadania psów</t>
  </si>
  <si>
    <t>wpływy z opłaty targowej</t>
  </si>
  <si>
    <t>podatek od czynności cywilnoprawnych</t>
  </si>
  <si>
    <t>odsetki od nietermin.wpłat z tytułu pod.</t>
  </si>
  <si>
    <t>75618</t>
  </si>
  <si>
    <t>Wpływy z innych opłat stanowiących</t>
  </si>
  <si>
    <t>wpływy z opłaty skarbowej</t>
  </si>
  <si>
    <t>75621</t>
  </si>
  <si>
    <t>podatek doch.od osób fizycznych</t>
  </si>
  <si>
    <t>podatek doch.od osób prawnych</t>
  </si>
  <si>
    <t>Dział  758</t>
  </si>
  <si>
    <t>subwencje ogólne z budżetu państw.</t>
  </si>
  <si>
    <t>Dział  801</t>
  </si>
  <si>
    <t>dotacje celowe otrzym.z budż.państw..</t>
  </si>
  <si>
    <t>Dział  853</t>
  </si>
  <si>
    <t>Rodziny zastępcze</t>
  </si>
  <si>
    <t>Ośrodki pomocy społecznej</t>
  </si>
  <si>
    <t>Usługi opiekuńcze i specjalistyczne</t>
  </si>
  <si>
    <t>85395</t>
  </si>
  <si>
    <t>Dział  900</t>
  </si>
  <si>
    <t>90001</t>
  </si>
  <si>
    <t>Gospodarka ściekowa i chrona wód</t>
  </si>
  <si>
    <t>środki na dofinans.własnych inwestycji</t>
  </si>
  <si>
    <t>90003</t>
  </si>
  <si>
    <t>Oczyszczanie miast i wsi</t>
  </si>
  <si>
    <t>90015</t>
  </si>
  <si>
    <t>Oświetlenie ulic,placów i dróg</t>
  </si>
  <si>
    <t>Dział  926</t>
  </si>
  <si>
    <t>KULTURA FIZYCZNA i SPORT</t>
  </si>
  <si>
    <t>Zadania z zakresu kultury fiz.i sportu</t>
  </si>
  <si>
    <t>Przychody z zaciągniętych pożyczek</t>
  </si>
  <si>
    <t>i kredytów na rynku krajowym</t>
  </si>
  <si>
    <t>01010</t>
  </si>
  <si>
    <t>środki na dofin.inwest.gmin z in.zródeł</t>
  </si>
  <si>
    <t>Składki na ubezp.zdrowotne</t>
  </si>
  <si>
    <t>dotacje celowe otrzym.z budż.państw</t>
  </si>
  <si>
    <t xml:space="preserve">                                     D O C H O D Y</t>
  </si>
  <si>
    <t>Szkoły podstawowe</t>
  </si>
  <si>
    <t>Dział 752</t>
  </si>
  <si>
    <t>OBRONA NARODOWA</t>
  </si>
  <si>
    <t>Pozostałe wydatki obronne</t>
  </si>
  <si>
    <t>wpływy z opłat za zezw.na sprzedaż alkoh.</t>
  </si>
  <si>
    <t>otrzymane spadki, zapisy i darowizny ...</t>
  </si>
  <si>
    <t>Dział  710</t>
  </si>
  <si>
    <t>DZIAŁALNOŚĆ USŁUGOWA</t>
  </si>
  <si>
    <t>Przychody z tyt. innych rozliczeń krajow.</t>
  </si>
  <si>
    <t xml:space="preserve">                                    SPRAWOZDANIE Z WYKONANIA </t>
  </si>
  <si>
    <t>0920</t>
  </si>
  <si>
    <t xml:space="preserve">Dział 500 </t>
  </si>
  <si>
    <t>Handel</t>
  </si>
  <si>
    <t>50095</t>
  </si>
  <si>
    <t>wpływy z róznych dochodów</t>
  </si>
  <si>
    <t>0470</t>
  </si>
  <si>
    <t>0690</t>
  </si>
  <si>
    <t>0750</t>
  </si>
  <si>
    <t>0970</t>
  </si>
  <si>
    <t xml:space="preserve">wpływy z różnych dochodów </t>
  </si>
  <si>
    <t>Ochotnicze Straże Pożarne</t>
  </si>
  <si>
    <t>0350</t>
  </si>
  <si>
    <t>0310</t>
  </si>
  <si>
    <t>0320</t>
  </si>
  <si>
    <t>0330</t>
  </si>
  <si>
    <t>0340</t>
  </si>
  <si>
    <t>0360</t>
  </si>
  <si>
    <t>0370</t>
  </si>
  <si>
    <t>0430</t>
  </si>
  <si>
    <t>0450</t>
  </si>
  <si>
    <t>0460</t>
  </si>
  <si>
    <t>0500</t>
  </si>
  <si>
    <t>0910</t>
  </si>
  <si>
    <t>0410</t>
  </si>
  <si>
    <t>0480</t>
  </si>
  <si>
    <t>0010</t>
  </si>
  <si>
    <t>0020</t>
  </si>
  <si>
    <t>Zespoły ekonom.administr.szkół</t>
  </si>
  <si>
    <t>Dział  852</t>
  </si>
  <si>
    <t>85204</t>
  </si>
  <si>
    <t>85213</t>
  </si>
  <si>
    <t>85214</t>
  </si>
  <si>
    <t>85219</t>
  </si>
  <si>
    <t>85228</t>
  </si>
  <si>
    <t>85295</t>
  </si>
  <si>
    <t>2320</t>
  </si>
  <si>
    <t>85212</t>
  </si>
  <si>
    <t>Świad. rodzinne oraz składki na ubezp.</t>
  </si>
  <si>
    <t>2010</t>
  </si>
  <si>
    <t>dotacje celowe na realizację zad.</t>
  </si>
  <si>
    <t>0960</t>
  </si>
  <si>
    <t>2030</t>
  </si>
  <si>
    <t>dotacje celowe otrzym.z budż.państwa..</t>
  </si>
  <si>
    <t>0830</t>
  </si>
  <si>
    <t>2360</t>
  </si>
  <si>
    <t>6290</t>
  </si>
  <si>
    <t>Dział  921</t>
  </si>
  <si>
    <t>92116</t>
  </si>
  <si>
    <t>Biblioteki</t>
  </si>
  <si>
    <t>dochody z najmu i dzierżawy</t>
  </si>
  <si>
    <t>Część wyrównawcza subwencji ogólnej</t>
  </si>
  <si>
    <t>dotacje celowe otrzym.z budżet.państwa</t>
  </si>
  <si>
    <t>dochody jst związane z realizacją zadań..</t>
  </si>
  <si>
    <t xml:space="preserve">wykonanie </t>
  </si>
  <si>
    <t xml:space="preserve">                        BUDŻETU GMINY MSZCZONÓW za 2005 rok</t>
  </si>
  <si>
    <t>0870</t>
  </si>
  <si>
    <t>wpływy ze sprzedaży składników majątk.</t>
  </si>
  <si>
    <t>Plany zagospodarowania przestrzen.</t>
  </si>
  <si>
    <t>75616</t>
  </si>
  <si>
    <t>wpływy z opłat administracyjnej…</t>
  </si>
  <si>
    <t>Dział  854</t>
  </si>
  <si>
    <t>85415</t>
  </si>
  <si>
    <t xml:space="preserve">Pomoc materialna dla uczniów </t>
  </si>
  <si>
    <t>92109</t>
  </si>
  <si>
    <t>6298</t>
  </si>
  <si>
    <t>finansow.program.i projekt.ze środk.fund.</t>
  </si>
  <si>
    <t xml:space="preserve">                                       SPRAWOZDANIE Z WYKONANIA </t>
  </si>
  <si>
    <t>6330</t>
  </si>
  <si>
    <t>Gimnazja</t>
  </si>
  <si>
    <t>Dział  851</t>
  </si>
  <si>
    <t>6339</t>
  </si>
  <si>
    <t>wpływy z opłaty eksploatacyjnej</t>
  </si>
  <si>
    <t>finansow.program.i projekt.z fund.strukt.</t>
  </si>
  <si>
    <t xml:space="preserve">dotacje cel.otrzymane z budżet.państwa </t>
  </si>
  <si>
    <t>współfinans.progr.i projekt.z fund.strukt.</t>
  </si>
  <si>
    <t xml:space="preserve">wpływy z róznych opłat </t>
  </si>
  <si>
    <t xml:space="preserve">pozostałe odsetki </t>
  </si>
  <si>
    <t>współfinans.prog.i projekt.ze środk.strukt.</t>
  </si>
  <si>
    <t xml:space="preserve">Przych.z zaciąg.pozycz.na finans.zad. </t>
  </si>
  <si>
    <t>real.z udziałem śr.poch.z budżet.UE</t>
  </si>
  <si>
    <t xml:space="preserve">Załącznik Nr 1 do Zarządzenia Burmistrza Miasta Mszczonowa </t>
  </si>
  <si>
    <t xml:space="preserve">Urzędy gmin, miast </t>
  </si>
  <si>
    <t>Urzędy Naczelnych Organów władzy</t>
  </si>
  <si>
    <t>DOCHODY OD OSÓB PRAWNYCH,</t>
  </si>
  <si>
    <t>OD OSÓB FIZYCZNYCH I OD INNYCH</t>
  </si>
  <si>
    <t xml:space="preserve">JEDNOSTEK NIEPOSIADAJĄCYCH </t>
  </si>
  <si>
    <t xml:space="preserve">OSOBOWOŚCI PRAWNEJ ORAZ </t>
  </si>
  <si>
    <t>WYDATKI ZWIĄZANE Z ICH POBOREM</t>
  </si>
  <si>
    <t>BEZPIECZEŃSTWO PUBLICZNE</t>
  </si>
  <si>
    <t xml:space="preserve">OCHRONA ZDROWIA </t>
  </si>
  <si>
    <t xml:space="preserve">Zasiłki i pomoc w naturze... </t>
  </si>
  <si>
    <t>POLITYKI SPOŁECZNEJ</t>
  </si>
  <si>
    <t>EDUKACYJNA OPIEKA WYCHOW.</t>
  </si>
  <si>
    <t>GOSPODARKA KOMUNALNA I</t>
  </si>
  <si>
    <t>OCHRONA ŚRODOWISKA</t>
  </si>
  <si>
    <t>KULTURA I OCHRONA DZIEDZICTWA</t>
  </si>
  <si>
    <t>NARODOWEGO</t>
  </si>
  <si>
    <t>Domy i ośrodki kultury, świetlice i kluby</t>
  </si>
  <si>
    <t xml:space="preserve">dochody jednostek samorządu </t>
  </si>
  <si>
    <t>terytorialnego na podstawie ustaw</t>
  </si>
  <si>
    <t>Udziały gmin w podatkach stanowiących</t>
  </si>
  <si>
    <t>dochód budżetu państwa</t>
  </si>
  <si>
    <t xml:space="preserve">Wpływy z podatku rolnego,podatku  </t>
  </si>
  <si>
    <t>leśnego podatku od spadków i darowizn</t>
  </si>
  <si>
    <t>podatku od czynności cywilnoprawnych</t>
  </si>
  <si>
    <t xml:space="preserve">oraz podatków i opłat lokalnych </t>
  </si>
  <si>
    <t xml:space="preserve">od osób fizycznych </t>
  </si>
  <si>
    <t xml:space="preserve">Wpływy z podatku rolnego,podatku </t>
  </si>
  <si>
    <t>leśnego,podatku od czynności cywilno-</t>
  </si>
  <si>
    <t xml:space="preserve"> -prawnych, podatków i opłat lokalnych</t>
  </si>
  <si>
    <t xml:space="preserve">od osób prawnych i innych jednostek </t>
  </si>
  <si>
    <t xml:space="preserve">organizacyjnych </t>
  </si>
  <si>
    <t>Infrastuktura wodoc.i sanitarna wsi</t>
  </si>
  <si>
    <t>Część oświatowa subwencji ogólnej</t>
  </si>
  <si>
    <t>1</t>
  </si>
  <si>
    <t>na 2006 rok</t>
  </si>
  <si>
    <t>za 2006 rok</t>
  </si>
  <si>
    <t>0570</t>
  </si>
  <si>
    <t>0580</t>
  </si>
  <si>
    <t>6300</t>
  </si>
  <si>
    <t>0560</t>
  </si>
  <si>
    <t>0400</t>
  </si>
  <si>
    <t>0490</t>
  </si>
  <si>
    <t>2700</t>
  </si>
  <si>
    <t>80195</t>
  </si>
  <si>
    <t>Przedszkola</t>
  </si>
  <si>
    <t>85195</t>
  </si>
  <si>
    <t>85278</t>
  </si>
  <si>
    <t>0928</t>
  </si>
  <si>
    <t>2708</t>
  </si>
  <si>
    <t>6620</t>
  </si>
  <si>
    <t>grzywny,mandaty i inne kary pien.od osób fiz.</t>
  </si>
  <si>
    <t>grzywny i inne kary pien.od os.pr.i in.jedn.org.</t>
  </si>
  <si>
    <t>dochod.jst. związan.z realiz.zad.zleconych</t>
  </si>
  <si>
    <t>Wybory do rad gmin,rad pow.sejmików woj….</t>
  </si>
  <si>
    <t>wpływy-pom.fin.między jedn.sam.teryt.na zadania inwest i zakupy inwest.</t>
  </si>
  <si>
    <t>zaległości z podatków zniesionych</t>
  </si>
  <si>
    <t>wpływy z opłaty produktowej</t>
  </si>
  <si>
    <t>wpływy z innych lokalnych opłat …</t>
  </si>
  <si>
    <t>środki na dofin.wł.zadań bież.gmin z inn.źródeł</t>
  </si>
  <si>
    <t>Usuwanie skutków klęsk żywiołowych</t>
  </si>
  <si>
    <t>dotacje cel.z powiatu na inwest.i zakupy inw.</t>
  </si>
  <si>
    <t>Obiekty sportowe</t>
  </si>
  <si>
    <t xml:space="preserve">Nr   z dnia </t>
  </si>
  <si>
    <t xml:space="preserve">                               BUDŻETU GMINY MSZCZONÓW za  2006 r.</t>
  </si>
  <si>
    <t>POZOSTAŁE ZADANIA.W ZAKRESIE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</si>
</sst>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0.0%"/>
    <numFmt numFmtId="167" formatCode="#,##0.000"/>
    <numFmt numFmtId="168" formatCode="#,##0.0000"/>
  </numFmts>
  <fonts count="15">
    <font>
      <sz val="10"/>
      <name val="Arial CE"/>
      <family val="0"/>
    </font>
    <font>
      <b/>
      <sz val="10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b/>
      <sz val="11"/>
      <name val="Arial"/>
      <family val="2"/>
    </font>
    <font>
      <sz val="11"/>
      <name val="Arial CE"/>
      <family val="0"/>
    </font>
    <font>
      <b/>
      <sz val="8"/>
      <name val="Arial CE"/>
      <family val="2"/>
    </font>
    <font>
      <sz val="11"/>
      <name val="Arial"/>
      <family val="2"/>
    </font>
    <font>
      <sz val="9"/>
      <name val="Arial CE"/>
      <family val="2"/>
    </font>
    <font>
      <b/>
      <sz val="9"/>
      <name val="Arial"/>
      <family val="2"/>
    </font>
    <font>
      <i/>
      <sz val="11"/>
      <name val="Arial CE"/>
      <family val="2"/>
    </font>
    <font>
      <i/>
      <sz val="7"/>
      <name val="Arial CE"/>
      <family val="2"/>
    </font>
    <font>
      <b/>
      <sz val="7"/>
      <name val="Arial CE"/>
      <family val="2"/>
    </font>
    <font>
      <sz val="7"/>
      <name val="Arial CE"/>
      <family val="2"/>
    </font>
    <font>
      <i/>
      <sz val="9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gray125">
        <fgColor indexed="8"/>
      </patternFill>
    </fill>
    <fill>
      <patternFill patternType="solid">
        <fgColor indexed="22"/>
        <bgColor indexed="64"/>
      </patternFill>
    </fill>
  </fills>
  <borders count="83">
    <border>
      <left/>
      <right/>
      <top/>
      <bottom/>
      <diagonal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n"/>
      <top>
        <color indexed="63"/>
      </top>
      <bottom style="dotted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 style="dashed"/>
    </border>
    <border>
      <left style="thin"/>
      <right style="thin"/>
      <top style="thin"/>
      <bottom style="dashed"/>
    </border>
    <border>
      <left style="thick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 style="thick"/>
      <bottom style="thin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ck"/>
      <right style="thin"/>
      <top>
        <color indexed="63"/>
      </top>
      <bottom style="dotted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ck"/>
      <right style="thin"/>
      <top style="hair"/>
      <bottom style="medium"/>
    </border>
    <border>
      <left style="thin"/>
      <right style="thin"/>
      <top style="hair"/>
      <bottom style="medium"/>
    </border>
    <border>
      <left style="thick"/>
      <right style="thin"/>
      <top>
        <color indexed="63"/>
      </top>
      <bottom style="thick"/>
    </border>
    <border>
      <left style="thick"/>
      <right style="thin"/>
      <top style="hair"/>
      <bottom style="thin"/>
    </border>
    <border>
      <left style="thin"/>
      <right style="thin"/>
      <top style="hair"/>
      <bottom style="thin"/>
    </border>
    <border>
      <left style="thick"/>
      <right style="thin"/>
      <top style="dashed"/>
      <bottom style="hair"/>
    </border>
    <border>
      <left style="thin"/>
      <right style="thin"/>
      <top style="dashed"/>
      <bottom style="hair"/>
    </border>
    <border>
      <left style="thick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ck"/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 style="thick"/>
      <top style="dashed"/>
      <bottom style="hair"/>
    </border>
    <border>
      <left style="thin"/>
      <right style="thick"/>
      <top style="hair"/>
      <bottom style="thin"/>
    </border>
    <border>
      <left style="thin"/>
      <right style="thick"/>
      <top style="thin"/>
      <bottom style="dashed"/>
    </border>
    <border>
      <left style="thin"/>
      <right style="thick"/>
      <top style="thick"/>
      <bottom style="thin"/>
    </border>
    <border>
      <left style="thin"/>
      <right style="thick"/>
      <top>
        <color indexed="63"/>
      </top>
      <bottom style="dashed"/>
    </border>
    <border>
      <left style="thin"/>
      <right style="thick"/>
      <top style="dashed"/>
      <bottom style="thin"/>
    </border>
    <border>
      <left style="thin"/>
      <right style="thick"/>
      <top style="dashed"/>
      <bottom style="medium"/>
    </border>
    <border>
      <left style="thin"/>
      <right style="thick"/>
      <top>
        <color indexed="63"/>
      </top>
      <bottom style="thin"/>
    </border>
    <border>
      <left style="thin"/>
      <right style="thick"/>
      <top style="hair"/>
      <bottom style="hair"/>
    </border>
    <border>
      <left style="thin"/>
      <right style="thick"/>
      <top style="hair"/>
      <bottom style="medium"/>
    </border>
    <border>
      <left style="thin"/>
      <right style="thick"/>
      <top style="medium"/>
      <bottom style="thin"/>
    </border>
    <border>
      <left style="thick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ck"/>
      <top style="hair"/>
      <bottom>
        <color indexed="63"/>
      </bottom>
    </border>
    <border>
      <left style="thick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ck"/>
      <top>
        <color indexed="63"/>
      </top>
      <bottom style="hair"/>
    </border>
    <border>
      <left style="thick"/>
      <right style="thin"/>
      <top style="thick"/>
      <bottom>
        <color indexed="63"/>
      </bottom>
    </border>
    <border>
      <left style="thick"/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 style="thick"/>
      <top style="medium"/>
      <bottom style="thick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thick"/>
      <top style="hair"/>
      <bottom style="thick"/>
    </border>
    <border>
      <left style="thick"/>
      <right style="thin"/>
      <top style="hair"/>
      <bottom style="thick"/>
    </border>
    <border>
      <left style="thin"/>
      <right style="thin"/>
      <top style="hair"/>
      <bottom style="thick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ck"/>
      <right style="thin"/>
      <top style="dashed"/>
      <bottom style="thick"/>
    </border>
    <border>
      <left style="thin"/>
      <right style="thin"/>
      <top style="dashed"/>
      <bottom style="thick"/>
    </border>
    <border>
      <left style="thin"/>
      <right style="thick"/>
      <top style="dashed"/>
      <bottom style="thick"/>
    </border>
    <border>
      <left style="thin"/>
      <right style="thick"/>
      <top style="thin"/>
      <bottom style="hair"/>
    </border>
    <border>
      <left style="thick"/>
      <right style="thick"/>
      <top style="thick"/>
      <bottom style="dotted"/>
    </border>
    <border>
      <left style="thin"/>
      <right style="thick"/>
      <top style="dashed"/>
      <bottom style="dotted"/>
    </border>
    <border>
      <left style="thin"/>
      <right style="thick"/>
      <top>
        <color indexed="63"/>
      </top>
      <bottom style="medium"/>
    </border>
    <border>
      <left style="thick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thick"/>
      <top style="dashed"/>
      <bottom style="dashed"/>
    </border>
    <border>
      <left style="thin"/>
      <right style="thick"/>
      <top style="dashed"/>
      <bottom>
        <color indexed="63"/>
      </bottom>
    </border>
    <border>
      <left style="thick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5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Border="1" applyAlignment="1">
      <alignment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3" fillId="3" borderId="14" xfId="0" applyFont="1" applyFill="1" applyBorder="1" applyAlignment="1">
      <alignment/>
    </xf>
    <xf numFmtId="0" fontId="3" fillId="3" borderId="15" xfId="0" applyFont="1" applyFill="1" applyBorder="1" applyAlignment="1">
      <alignment/>
    </xf>
    <xf numFmtId="0" fontId="3" fillId="3" borderId="16" xfId="0" applyFont="1" applyFill="1" applyBorder="1" applyAlignment="1">
      <alignment/>
    </xf>
    <xf numFmtId="49" fontId="0" fillId="0" borderId="17" xfId="0" applyNumberFormat="1" applyBorder="1" applyAlignment="1">
      <alignment horizontal="right"/>
    </xf>
    <xf numFmtId="49" fontId="0" fillId="0" borderId="18" xfId="0" applyNumberFormat="1" applyBorder="1" applyAlignment="1">
      <alignment horizontal="right"/>
    </xf>
    <xf numFmtId="49" fontId="1" fillId="0" borderId="7" xfId="0" applyNumberFormat="1" applyFont="1" applyBorder="1" applyAlignment="1">
      <alignment horizontal="right"/>
    </xf>
    <xf numFmtId="49" fontId="0" fillId="0" borderId="5" xfId="0" applyNumberFormat="1" applyBorder="1" applyAlignment="1">
      <alignment horizontal="right"/>
    </xf>
    <xf numFmtId="49" fontId="3" fillId="3" borderId="19" xfId="0" applyNumberFormat="1" applyFont="1" applyFill="1" applyBorder="1" applyAlignment="1">
      <alignment horizontal="left"/>
    </xf>
    <xf numFmtId="49" fontId="3" fillId="3" borderId="15" xfId="0" applyNumberFormat="1" applyFont="1" applyFill="1" applyBorder="1" applyAlignment="1">
      <alignment horizontal="left"/>
    </xf>
    <xf numFmtId="49" fontId="0" fillId="0" borderId="20" xfId="0" applyNumberFormat="1" applyBorder="1" applyAlignment="1">
      <alignment horizontal="right"/>
    </xf>
    <xf numFmtId="0" fontId="0" fillId="0" borderId="21" xfId="0" applyBorder="1" applyAlignment="1">
      <alignment/>
    </xf>
    <xf numFmtId="0" fontId="6" fillId="0" borderId="18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0" fillId="0" borderId="0" xfId="0" applyFont="1" applyAlignment="1">
      <alignment/>
    </xf>
    <xf numFmtId="49" fontId="0" fillId="0" borderId="23" xfId="0" applyNumberFormat="1" applyBorder="1" applyAlignment="1">
      <alignment horizontal="right"/>
    </xf>
    <xf numFmtId="0" fontId="0" fillId="0" borderId="24" xfId="0" applyBorder="1" applyAlignment="1">
      <alignment/>
    </xf>
    <xf numFmtId="49" fontId="0" fillId="0" borderId="25" xfId="0" applyNumberFormat="1" applyFont="1" applyBorder="1" applyAlignment="1">
      <alignment horizontal="right"/>
    </xf>
    <xf numFmtId="0" fontId="0" fillId="0" borderId="26" xfId="0" applyFont="1" applyBorder="1" applyAlignment="1">
      <alignment/>
    </xf>
    <xf numFmtId="49" fontId="0" fillId="0" borderId="27" xfId="0" applyNumberFormat="1" applyFont="1" applyBorder="1" applyAlignment="1">
      <alignment horizontal="right"/>
    </xf>
    <xf numFmtId="0" fontId="0" fillId="0" borderId="28" xfId="0" applyFont="1" applyBorder="1" applyAlignment="1">
      <alignment/>
    </xf>
    <xf numFmtId="49" fontId="0" fillId="0" borderId="23" xfId="0" applyNumberFormat="1" applyFont="1" applyBorder="1" applyAlignment="1">
      <alignment horizontal="right"/>
    </xf>
    <xf numFmtId="0" fontId="0" fillId="0" borderId="24" xfId="0" applyFont="1" applyBorder="1" applyAlignment="1">
      <alignment/>
    </xf>
    <xf numFmtId="49" fontId="0" fillId="0" borderId="25" xfId="0" applyNumberFormat="1" applyBorder="1" applyAlignment="1">
      <alignment horizontal="right"/>
    </xf>
    <xf numFmtId="0" fontId="0" fillId="0" borderId="26" xfId="0" applyBorder="1" applyAlignment="1">
      <alignment/>
    </xf>
    <xf numFmtId="49" fontId="0" fillId="0" borderId="27" xfId="0" applyNumberFormat="1" applyBorder="1" applyAlignment="1">
      <alignment horizontal="right"/>
    </xf>
    <xf numFmtId="0" fontId="0" fillId="0" borderId="28" xfId="0" applyBorder="1" applyAlignment="1">
      <alignment/>
    </xf>
    <xf numFmtId="0" fontId="8" fillId="0" borderId="0" xfId="0" applyFont="1" applyAlignment="1">
      <alignment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49" fontId="1" fillId="0" borderId="32" xfId="0" applyNumberFormat="1" applyFont="1" applyFill="1" applyBorder="1" applyAlignment="1">
      <alignment horizontal="right"/>
    </xf>
    <xf numFmtId="0" fontId="1" fillId="0" borderId="33" xfId="0" applyFont="1" applyFill="1" applyBorder="1" applyAlignment="1">
      <alignment horizontal="left"/>
    </xf>
    <xf numFmtId="165" fontId="0" fillId="0" borderId="34" xfId="0" applyNumberFormat="1" applyFont="1" applyFill="1" applyBorder="1" applyAlignment="1">
      <alignment/>
    </xf>
    <xf numFmtId="165" fontId="0" fillId="0" borderId="35" xfId="0" applyNumberFormat="1" applyFont="1" applyFill="1" applyBorder="1" applyAlignment="1">
      <alignment/>
    </xf>
    <xf numFmtId="165" fontId="0" fillId="0" borderId="36" xfId="0" applyNumberFormat="1" applyFont="1" applyFill="1" applyBorder="1" applyAlignment="1">
      <alignment/>
    </xf>
    <xf numFmtId="165" fontId="1" fillId="3" borderId="37" xfId="0" applyNumberFormat="1" applyFont="1" applyFill="1" applyBorder="1" applyAlignment="1">
      <alignment/>
    </xf>
    <xf numFmtId="165" fontId="1" fillId="0" borderId="38" xfId="0" applyNumberFormat="1" applyFont="1" applyFill="1" applyBorder="1" applyAlignment="1">
      <alignment/>
    </xf>
    <xf numFmtId="165" fontId="1" fillId="0" borderId="36" xfId="0" applyNumberFormat="1" applyFont="1" applyFill="1" applyBorder="1" applyAlignment="1">
      <alignment/>
    </xf>
    <xf numFmtId="165" fontId="0" fillId="0" borderId="39" xfId="0" applyNumberFormat="1" applyFont="1" applyFill="1" applyBorder="1" applyAlignment="1">
      <alignment/>
    </xf>
    <xf numFmtId="165" fontId="0" fillId="0" borderId="40" xfId="0" applyNumberFormat="1" applyFont="1" applyFill="1" applyBorder="1" applyAlignment="1">
      <alignment/>
    </xf>
    <xf numFmtId="49" fontId="1" fillId="0" borderId="32" xfId="0" applyNumberFormat="1" applyFont="1" applyBorder="1" applyAlignment="1">
      <alignment horizontal="right"/>
    </xf>
    <xf numFmtId="0" fontId="1" fillId="0" borderId="33" xfId="0" applyFont="1" applyBorder="1" applyAlignment="1">
      <alignment/>
    </xf>
    <xf numFmtId="165" fontId="1" fillId="3" borderId="41" xfId="0" applyNumberFormat="1" applyFont="1" applyFill="1" applyBorder="1" applyAlignment="1">
      <alignment/>
    </xf>
    <xf numFmtId="165" fontId="0" fillId="0" borderId="42" xfId="0" applyNumberFormat="1" applyFont="1" applyFill="1" applyBorder="1" applyAlignment="1">
      <alignment/>
    </xf>
    <xf numFmtId="165" fontId="0" fillId="0" borderId="43" xfId="0" applyNumberFormat="1" applyFont="1" applyFill="1" applyBorder="1" applyAlignment="1">
      <alignment/>
    </xf>
    <xf numFmtId="165" fontId="1" fillId="3" borderId="44" xfId="0" applyNumberFormat="1" applyFont="1" applyFill="1" applyBorder="1" applyAlignment="1">
      <alignment/>
    </xf>
    <xf numFmtId="165" fontId="0" fillId="0" borderId="30" xfId="0" applyNumberFormat="1" applyFont="1" applyFill="1" applyBorder="1" applyAlignment="1">
      <alignment/>
    </xf>
    <xf numFmtId="0" fontId="0" fillId="0" borderId="18" xfId="0" applyBorder="1" applyAlignment="1">
      <alignment/>
    </xf>
    <xf numFmtId="49" fontId="0" fillId="0" borderId="45" xfId="0" applyNumberFormat="1" applyBorder="1" applyAlignment="1">
      <alignment horizontal="right"/>
    </xf>
    <xf numFmtId="0" fontId="0" fillId="0" borderId="46" xfId="0" applyBorder="1" applyAlignment="1">
      <alignment/>
    </xf>
    <xf numFmtId="165" fontId="0" fillId="0" borderId="47" xfId="0" applyNumberFormat="1" applyFont="1" applyFill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165" fontId="0" fillId="0" borderId="50" xfId="0" applyNumberFormat="1" applyFont="1" applyFill="1" applyBorder="1" applyAlignment="1">
      <alignment/>
    </xf>
    <xf numFmtId="0" fontId="0" fillId="0" borderId="45" xfId="0" applyBorder="1" applyAlignment="1">
      <alignment/>
    </xf>
    <xf numFmtId="49" fontId="0" fillId="0" borderId="48" xfId="0" applyNumberFormat="1" applyBorder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2" fillId="0" borderId="51" xfId="0" applyFont="1" applyBorder="1" applyAlignment="1">
      <alignment horizontal="center"/>
    </xf>
    <xf numFmtId="0" fontId="3" fillId="3" borderId="52" xfId="0" applyFont="1" applyFill="1" applyBorder="1" applyAlignment="1">
      <alignment/>
    </xf>
    <xf numFmtId="0" fontId="3" fillId="3" borderId="53" xfId="0" applyFont="1" applyFill="1" applyBorder="1" applyAlignment="1">
      <alignment/>
    </xf>
    <xf numFmtId="165" fontId="1" fillId="0" borderId="54" xfId="0" applyNumberFormat="1" applyFont="1" applyFill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165" fontId="1" fillId="0" borderId="41" xfId="0" applyNumberFormat="1" applyFont="1" applyFill="1" applyBorder="1" applyAlignment="1">
      <alignment/>
    </xf>
    <xf numFmtId="0" fontId="3" fillId="3" borderId="55" xfId="0" applyFont="1" applyFill="1" applyBorder="1" applyAlignment="1">
      <alignment/>
    </xf>
    <xf numFmtId="0" fontId="3" fillId="3" borderId="56" xfId="0" applyFont="1" applyFill="1" applyBorder="1" applyAlignment="1">
      <alignment/>
    </xf>
    <xf numFmtId="165" fontId="1" fillId="0" borderId="57" xfId="0" applyNumberFormat="1" applyFont="1" applyFill="1" applyBorder="1" applyAlignment="1">
      <alignment/>
    </xf>
    <xf numFmtId="165" fontId="0" fillId="0" borderId="3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165" fontId="1" fillId="0" borderId="36" xfId="0" applyNumberFormat="1" applyFont="1" applyFill="1" applyBorder="1" applyAlignment="1">
      <alignment/>
    </xf>
    <xf numFmtId="49" fontId="0" fillId="0" borderId="58" xfId="0" applyNumberFormat="1" applyBorder="1" applyAlignment="1">
      <alignment horizontal="right"/>
    </xf>
    <xf numFmtId="0" fontId="0" fillId="0" borderId="59" xfId="0" applyBorder="1" applyAlignment="1">
      <alignment/>
    </xf>
    <xf numFmtId="49" fontId="1" fillId="0" borderId="7" xfId="0" applyNumberFormat="1" applyFont="1" applyBorder="1" applyAlignment="1">
      <alignment horizontal="right"/>
    </xf>
    <xf numFmtId="49" fontId="0" fillId="0" borderId="25" xfId="0" applyNumberFormat="1" applyFont="1" applyBorder="1" applyAlignment="1">
      <alignment horizontal="right"/>
    </xf>
    <xf numFmtId="0" fontId="0" fillId="0" borderId="26" xfId="0" applyFont="1" applyBorder="1" applyAlignment="1">
      <alignment/>
    </xf>
    <xf numFmtId="165" fontId="0" fillId="0" borderId="34" xfId="0" applyNumberFormat="1" applyFont="1" applyFill="1" applyBorder="1" applyAlignment="1">
      <alignment/>
    </xf>
    <xf numFmtId="49" fontId="0" fillId="0" borderId="27" xfId="0" applyNumberFormat="1" applyFont="1" applyBorder="1" applyAlignment="1">
      <alignment horizontal="right"/>
    </xf>
    <xf numFmtId="0" fontId="0" fillId="0" borderId="28" xfId="0" applyFont="1" applyBorder="1" applyAlignment="1">
      <alignment/>
    </xf>
    <xf numFmtId="165" fontId="0" fillId="0" borderId="42" xfId="0" applyNumberFormat="1" applyFont="1" applyFill="1" applyBorder="1" applyAlignment="1">
      <alignment/>
    </xf>
    <xf numFmtId="49" fontId="0" fillId="0" borderId="48" xfId="0" applyNumberFormat="1" applyFont="1" applyFill="1" applyBorder="1" applyAlignment="1">
      <alignment horizontal="right"/>
    </xf>
    <xf numFmtId="0" fontId="0" fillId="0" borderId="49" xfId="0" applyFont="1" applyFill="1" applyBorder="1" applyAlignment="1">
      <alignment horizontal="left"/>
    </xf>
    <xf numFmtId="0" fontId="0" fillId="0" borderId="25" xfId="0" applyBorder="1" applyAlignment="1">
      <alignment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0" fillId="0" borderId="49" xfId="0" applyFont="1" applyBorder="1" applyAlignment="1">
      <alignment/>
    </xf>
    <xf numFmtId="0" fontId="0" fillId="0" borderId="27" xfId="0" applyFont="1" applyBorder="1" applyAlignment="1">
      <alignment/>
    </xf>
    <xf numFmtId="49" fontId="0" fillId="0" borderId="48" xfId="0" applyNumberFormat="1" applyFont="1" applyBorder="1" applyAlignment="1">
      <alignment horizontal="right"/>
    </xf>
    <xf numFmtId="165" fontId="3" fillId="3" borderId="44" xfId="0" applyNumberFormat="1" applyFont="1" applyFill="1" applyBorder="1" applyAlignment="1">
      <alignment/>
    </xf>
    <xf numFmtId="49" fontId="0" fillId="0" borderId="27" xfId="0" applyNumberFormat="1" applyFont="1" applyFill="1" applyBorder="1" applyAlignment="1">
      <alignment horizontal="right"/>
    </xf>
    <xf numFmtId="0" fontId="0" fillId="0" borderId="28" xfId="0" applyFont="1" applyFill="1" applyBorder="1" applyAlignment="1">
      <alignment horizontal="left"/>
    </xf>
    <xf numFmtId="49" fontId="0" fillId="0" borderId="18" xfId="0" applyNumberFormat="1" applyFont="1" applyBorder="1" applyAlignment="1">
      <alignment horizontal="right"/>
    </xf>
    <xf numFmtId="0" fontId="0" fillId="0" borderId="2" xfId="0" applyFont="1" applyBorder="1" applyAlignment="1">
      <alignment/>
    </xf>
    <xf numFmtId="165" fontId="0" fillId="0" borderId="50" xfId="0" applyNumberFormat="1" applyFont="1" applyFill="1" applyBorder="1" applyAlignment="1">
      <alignment/>
    </xf>
    <xf numFmtId="49" fontId="0" fillId="0" borderId="32" xfId="0" applyNumberFormat="1" applyFont="1" applyBorder="1" applyAlignment="1">
      <alignment horizontal="right"/>
    </xf>
    <xf numFmtId="0" fontId="0" fillId="0" borderId="33" xfId="0" applyFont="1" applyBorder="1" applyAlignment="1">
      <alignment/>
    </xf>
    <xf numFmtId="165" fontId="0" fillId="0" borderId="60" xfId="0" applyNumberFormat="1" applyFont="1" applyFill="1" applyBorder="1" applyAlignment="1">
      <alignment/>
    </xf>
    <xf numFmtId="49" fontId="0" fillId="0" borderId="61" xfId="0" applyNumberFormat="1" applyBorder="1" applyAlignment="1">
      <alignment horizontal="right"/>
    </xf>
    <xf numFmtId="0" fontId="0" fillId="0" borderId="62" xfId="0" applyBorder="1" applyAlignment="1">
      <alignment/>
    </xf>
    <xf numFmtId="49" fontId="0" fillId="0" borderId="45" xfId="0" applyNumberFormat="1" applyFont="1" applyBorder="1" applyAlignment="1">
      <alignment horizontal="right"/>
    </xf>
    <xf numFmtId="0" fontId="0" fillId="0" borderId="46" xfId="0" applyFont="1" applyBorder="1" applyAlignment="1">
      <alignment/>
    </xf>
    <xf numFmtId="49" fontId="0" fillId="0" borderId="18" xfId="0" applyNumberFormat="1" applyFont="1" applyBorder="1" applyAlignment="1">
      <alignment horizontal="right"/>
    </xf>
    <xf numFmtId="0" fontId="0" fillId="0" borderId="58" xfId="0" applyBorder="1" applyAlignment="1">
      <alignment/>
    </xf>
    <xf numFmtId="165" fontId="0" fillId="0" borderId="36" xfId="0" applyNumberFormat="1" applyFont="1" applyFill="1" applyBorder="1" applyAlignment="1">
      <alignment/>
    </xf>
    <xf numFmtId="165" fontId="1" fillId="0" borderId="38" xfId="0" applyNumberFormat="1" applyFont="1" applyFill="1" applyBorder="1" applyAlignment="1">
      <alignment/>
    </xf>
    <xf numFmtId="0" fontId="3" fillId="3" borderId="5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165" fontId="3" fillId="3" borderId="41" xfId="0" applyNumberFormat="1" applyFont="1" applyFill="1" applyBorder="1" applyAlignment="1">
      <alignment/>
    </xf>
    <xf numFmtId="49" fontId="0" fillId="0" borderId="20" xfId="0" applyNumberFormat="1" applyFont="1" applyBorder="1" applyAlignment="1">
      <alignment horizontal="right"/>
    </xf>
    <xf numFmtId="0" fontId="0" fillId="0" borderId="21" xfId="0" applyFont="1" applyBorder="1" applyAlignment="1">
      <alignment/>
    </xf>
    <xf numFmtId="165" fontId="0" fillId="0" borderId="41" xfId="0" applyNumberFormat="1" applyFont="1" applyFill="1" applyBorder="1" applyAlignment="1">
      <alignment/>
    </xf>
    <xf numFmtId="165" fontId="1" fillId="1" borderId="38" xfId="0" applyNumberFormat="1" applyFont="1" applyFill="1" applyBorder="1" applyAlignment="1">
      <alignment/>
    </xf>
    <xf numFmtId="0" fontId="0" fillId="0" borderId="63" xfId="0" applyFont="1" applyBorder="1" applyAlignment="1">
      <alignment/>
    </xf>
    <xf numFmtId="0" fontId="0" fillId="0" borderId="64" xfId="0" applyFont="1" applyBorder="1" applyAlignment="1">
      <alignment/>
    </xf>
    <xf numFmtId="165" fontId="0" fillId="0" borderId="65" xfId="0" applyNumberFormat="1" applyFont="1" applyFill="1" applyBorder="1" applyAlignment="1">
      <alignment/>
    </xf>
    <xf numFmtId="0" fontId="0" fillId="0" borderId="48" xfId="0" applyFont="1" applyBorder="1" applyAlignment="1">
      <alignment/>
    </xf>
    <xf numFmtId="0" fontId="3" fillId="3" borderId="18" xfId="0" applyFont="1" applyFill="1" applyBorder="1" applyAlignment="1">
      <alignment/>
    </xf>
    <xf numFmtId="0" fontId="3" fillId="3" borderId="2" xfId="0" applyFont="1" applyFill="1" applyBorder="1" applyAlignment="1">
      <alignment/>
    </xf>
    <xf numFmtId="165" fontId="1" fillId="3" borderId="30" xfId="0" applyNumberFormat="1" applyFont="1" applyFill="1" applyBorder="1" applyAlignment="1">
      <alignment/>
    </xf>
    <xf numFmtId="0" fontId="3" fillId="3" borderId="66" xfId="0" applyFont="1" applyFill="1" applyBorder="1" applyAlignment="1">
      <alignment/>
    </xf>
    <xf numFmtId="0" fontId="3" fillId="3" borderId="67" xfId="0" applyFont="1" applyFill="1" applyBorder="1" applyAlignment="1">
      <alignment/>
    </xf>
    <xf numFmtId="49" fontId="3" fillId="3" borderId="18" xfId="0" applyNumberFormat="1" applyFont="1" applyFill="1" applyBorder="1" applyAlignment="1">
      <alignment horizontal="right"/>
    </xf>
    <xf numFmtId="49" fontId="3" fillId="3" borderId="66" xfId="0" applyNumberFormat="1" applyFont="1" applyFill="1" applyBorder="1" applyAlignment="1">
      <alignment horizontal="right"/>
    </xf>
    <xf numFmtId="165" fontId="1" fillId="3" borderId="68" xfId="0" applyNumberFormat="1" applyFont="1" applyFill="1" applyBorder="1" applyAlignment="1">
      <alignment/>
    </xf>
    <xf numFmtId="165" fontId="3" fillId="1" borderId="68" xfId="0" applyNumberFormat="1" applyFont="1" applyFill="1" applyBorder="1" applyAlignment="1">
      <alignment/>
    </xf>
    <xf numFmtId="49" fontId="1" fillId="0" borderId="18" xfId="0" applyNumberFormat="1" applyFont="1" applyBorder="1" applyAlignment="1">
      <alignment horizontal="right"/>
    </xf>
    <xf numFmtId="165" fontId="1" fillId="0" borderId="30" xfId="0" applyNumberFormat="1" applyFont="1" applyFill="1" applyBorder="1" applyAlignment="1">
      <alignment/>
    </xf>
    <xf numFmtId="49" fontId="1" fillId="0" borderId="63" xfId="0" applyNumberFormat="1" applyFont="1" applyBorder="1" applyAlignment="1">
      <alignment horizontal="right"/>
    </xf>
    <xf numFmtId="0" fontId="1" fillId="0" borderId="64" xfId="0" applyFont="1" applyBorder="1" applyAlignment="1">
      <alignment/>
    </xf>
    <xf numFmtId="165" fontId="1" fillId="0" borderId="65" xfId="0" applyNumberFormat="1" applyFont="1" applyFill="1" applyBorder="1" applyAlignment="1">
      <alignment/>
    </xf>
    <xf numFmtId="49" fontId="1" fillId="0" borderId="18" xfId="0" applyNumberFormat="1" applyFont="1" applyBorder="1" applyAlignment="1">
      <alignment horizontal="right"/>
    </xf>
    <xf numFmtId="0" fontId="1" fillId="0" borderId="2" xfId="0" applyFont="1" applyBorder="1" applyAlignment="1">
      <alignment/>
    </xf>
    <xf numFmtId="165" fontId="1" fillId="0" borderId="30" xfId="0" applyNumberFormat="1" applyFont="1" applyFill="1" applyBorder="1" applyAlignment="1">
      <alignment/>
    </xf>
    <xf numFmtId="49" fontId="1" fillId="0" borderId="63" xfId="0" applyNumberFormat="1" applyFont="1" applyBorder="1" applyAlignment="1">
      <alignment horizontal="right"/>
    </xf>
    <xf numFmtId="0" fontId="1" fillId="0" borderId="64" xfId="0" applyFont="1" applyBorder="1" applyAlignment="1">
      <alignment/>
    </xf>
    <xf numFmtId="165" fontId="1" fillId="0" borderId="65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49" fontId="0" fillId="0" borderId="69" xfId="0" applyNumberFormat="1" applyBorder="1" applyAlignment="1">
      <alignment horizontal="right"/>
    </xf>
    <xf numFmtId="0" fontId="0" fillId="0" borderId="70" xfId="0" applyBorder="1" applyAlignment="1">
      <alignment/>
    </xf>
    <xf numFmtId="165" fontId="0" fillId="0" borderId="71" xfId="0" applyNumberFormat="1" applyFont="1" applyFill="1" applyBorder="1" applyAlignment="1">
      <alignment/>
    </xf>
    <xf numFmtId="49" fontId="3" fillId="3" borderId="5" xfId="0" applyNumberFormat="1" applyFont="1" applyFill="1" applyBorder="1" applyAlignment="1">
      <alignment horizontal="right"/>
    </xf>
    <xf numFmtId="165" fontId="0" fillId="0" borderId="35" xfId="0" applyNumberFormat="1" applyFont="1" applyFill="1" applyBorder="1" applyAlignment="1">
      <alignment/>
    </xf>
    <xf numFmtId="165" fontId="0" fillId="0" borderId="72" xfId="0" applyNumberFormat="1" applyFont="1" applyFill="1" applyBorder="1" applyAlignment="1">
      <alignment/>
    </xf>
    <xf numFmtId="165" fontId="0" fillId="0" borderId="43" xfId="0" applyNumberFormat="1" applyFont="1" applyFill="1" applyBorder="1" applyAlignment="1">
      <alignment/>
    </xf>
    <xf numFmtId="4" fontId="10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4" fontId="12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2" fillId="0" borderId="1" xfId="0" applyNumberFormat="1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4" fillId="3" borderId="14" xfId="0" applyNumberFormat="1" applyFont="1" applyFill="1" applyBorder="1" applyAlignment="1">
      <alignment/>
    </xf>
    <xf numFmtId="4" fontId="4" fillId="0" borderId="33" xfId="0" applyNumberFormat="1" applyFont="1" applyFill="1" applyBorder="1" applyAlignment="1">
      <alignment horizontal="right"/>
    </xf>
    <xf numFmtId="4" fontId="7" fillId="0" borderId="49" xfId="0" applyNumberFormat="1" applyFont="1" applyFill="1" applyBorder="1" applyAlignment="1">
      <alignment horizontal="right"/>
    </xf>
    <xf numFmtId="4" fontId="5" fillId="0" borderId="49" xfId="0" applyNumberFormat="1" applyFont="1" applyFill="1" applyBorder="1" applyAlignment="1">
      <alignment horizontal="right"/>
    </xf>
    <xf numFmtId="4" fontId="7" fillId="0" borderId="28" xfId="0" applyNumberFormat="1" applyFont="1" applyFill="1" applyBorder="1" applyAlignment="1">
      <alignment horizontal="right"/>
    </xf>
    <xf numFmtId="4" fontId="5" fillId="0" borderId="28" xfId="0" applyNumberFormat="1" applyFont="1" applyFill="1" applyBorder="1" applyAlignment="1">
      <alignment horizontal="right"/>
    </xf>
    <xf numFmtId="4" fontId="1" fillId="0" borderId="8" xfId="0" applyNumberFormat="1" applyFont="1" applyBorder="1" applyAlignment="1">
      <alignment/>
    </xf>
    <xf numFmtId="4" fontId="0" fillId="0" borderId="4" xfId="0" applyNumberFormat="1" applyBorder="1" applyAlignment="1">
      <alignment/>
    </xf>
    <xf numFmtId="4" fontId="3" fillId="3" borderId="16" xfId="0" applyNumberFormat="1" applyFont="1" applyFill="1" applyBorder="1" applyAlignment="1">
      <alignment/>
    </xf>
    <xf numFmtId="4" fontId="1" fillId="0" borderId="8" xfId="0" applyNumberFormat="1" applyFont="1" applyBorder="1" applyAlignment="1">
      <alignment/>
    </xf>
    <xf numFmtId="4" fontId="0" fillId="0" borderId="26" xfId="0" applyNumberFormat="1" applyBorder="1" applyAlignment="1">
      <alignment/>
    </xf>
    <xf numFmtId="4" fontId="0" fillId="0" borderId="28" xfId="0" applyNumberFormat="1" applyBorder="1" applyAlignment="1">
      <alignment/>
    </xf>
    <xf numFmtId="4" fontId="0" fillId="0" borderId="46" xfId="0" applyNumberFormat="1" applyBorder="1" applyAlignment="1">
      <alignment/>
    </xf>
    <xf numFmtId="4" fontId="0" fillId="0" borderId="6" xfId="0" applyNumberFormat="1" applyBorder="1" applyAlignment="1">
      <alignment/>
    </xf>
    <xf numFmtId="4" fontId="0" fillId="0" borderId="49" xfId="0" applyNumberFormat="1" applyFont="1" applyBorder="1" applyAlignment="1">
      <alignment/>
    </xf>
    <xf numFmtId="4" fontId="0" fillId="0" borderId="28" xfId="0" applyNumberFormat="1" applyFont="1" applyBorder="1" applyAlignment="1">
      <alignment/>
    </xf>
    <xf numFmtId="4" fontId="0" fillId="0" borderId="28" xfId="0" applyNumberFormat="1" applyFont="1" applyBorder="1" applyAlignment="1">
      <alignment/>
    </xf>
    <xf numFmtId="4" fontId="0" fillId="0" borderId="46" xfId="0" applyNumberFormat="1" applyFont="1" applyBorder="1" applyAlignment="1">
      <alignment/>
    </xf>
    <xf numFmtId="4" fontId="0" fillId="0" borderId="21" xfId="0" applyNumberFormat="1" applyBorder="1" applyAlignment="1">
      <alignment/>
    </xf>
    <xf numFmtId="4" fontId="0" fillId="0" borderId="26" xfId="0" applyNumberFormat="1" applyFont="1" applyBorder="1" applyAlignment="1">
      <alignment/>
    </xf>
    <xf numFmtId="4" fontId="0" fillId="0" borderId="24" xfId="0" applyNumberFormat="1" applyFont="1" applyBorder="1" applyAlignment="1">
      <alignment/>
    </xf>
    <xf numFmtId="4" fontId="0" fillId="0" borderId="26" xfId="0" applyNumberFormat="1" applyFont="1" applyBorder="1" applyAlignment="1">
      <alignment/>
    </xf>
    <xf numFmtId="4" fontId="0" fillId="0" borderId="2" xfId="0" applyNumberFormat="1" applyFont="1" applyBorder="1" applyAlignment="1">
      <alignment/>
    </xf>
    <xf numFmtId="4" fontId="0" fillId="0" borderId="62" xfId="0" applyNumberFormat="1" applyBorder="1" applyAlignment="1">
      <alignment/>
    </xf>
    <xf numFmtId="4" fontId="0" fillId="0" borderId="21" xfId="0" applyNumberFormat="1" applyFont="1" applyBorder="1" applyAlignment="1">
      <alignment/>
    </xf>
    <xf numFmtId="4" fontId="3" fillId="3" borderId="6" xfId="0" applyNumberFormat="1" applyFont="1" applyFill="1" applyBorder="1" applyAlignment="1">
      <alignment/>
    </xf>
    <xf numFmtId="4" fontId="0" fillId="0" borderId="59" xfId="0" applyNumberFormat="1" applyBorder="1" applyAlignment="1">
      <alignment/>
    </xf>
    <xf numFmtId="4" fontId="0" fillId="0" borderId="2" xfId="0" applyNumberFormat="1" applyBorder="1" applyAlignment="1">
      <alignment/>
    </xf>
    <xf numFmtId="4" fontId="1" fillId="0" borderId="8" xfId="0" applyNumberFormat="1" applyFont="1" applyFill="1" applyBorder="1" applyAlignment="1">
      <alignment/>
    </xf>
    <xf numFmtId="4" fontId="0" fillId="0" borderId="2" xfId="0" applyNumberFormat="1" applyFont="1" applyFill="1" applyBorder="1" applyAlignment="1">
      <alignment/>
    </xf>
    <xf numFmtId="4" fontId="0" fillId="0" borderId="10" xfId="0" applyNumberFormat="1" applyBorder="1" applyAlignment="1">
      <alignment/>
    </xf>
    <xf numFmtId="4" fontId="3" fillId="3" borderId="67" xfId="0" applyNumberFormat="1" applyFont="1" applyFill="1" applyBorder="1" applyAlignment="1">
      <alignment/>
    </xf>
    <xf numFmtId="4" fontId="3" fillId="3" borderId="2" xfId="0" applyNumberFormat="1" applyFont="1" applyFill="1" applyBorder="1" applyAlignment="1">
      <alignment/>
    </xf>
    <xf numFmtId="4" fontId="1" fillId="0" borderId="64" xfId="0" applyNumberFormat="1" applyFont="1" applyBorder="1" applyAlignment="1">
      <alignment/>
    </xf>
    <xf numFmtId="4" fontId="1" fillId="0" borderId="2" xfId="0" applyNumberFormat="1" applyFont="1" applyBorder="1" applyAlignment="1">
      <alignment/>
    </xf>
    <xf numFmtId="4" fontId="0" fillId="0" borderId="24" xfId="0" applyNumberFormat="1" applyBorder="1" applyAlignment="1">
      <alignment/>
    </xf>
    <xf numFmtId="4" fontId="1" fillId="0" borderId="64" xfId="0" applyNumberFormat="1" applyFont="1" applyBorder="1" applyAlignment="1">
      <alignment/>
    </xf>
    <xf numFmtId="4" fontId="1" fillId="0" borderId="2" xfId="0" applyNumberFormat="1" applyFont="1" applyBorder="1" applyAlignment="1">
      <alignment/>
    </xf>
    <xf numFmtId="4" fontId="0" fillId="0" borderId="2" xfId="0" applyNumberFormat="1" applyFont="1" applyBorder="1" applyAlignment="1">
      <alignment/>
    </xf>
    <xf numFmtId="4" fontId="0" fillId="0" borderId="49" xfId="0" applyNumberFormat="1" applyBorder="1" applyAlignment="1">
      <alignment/>
    </xf>
    <xf numFmtId="4" fontId="0" fillId="0" borderId="70" xfId="0" applyNumberFormat="1" applyBorder="1" applyAlignment="1">
      <alignment/>
    </xf>
    <xf numFmtId="4" fontId="1" fillId="3" borderId="67" xfId="0" applyNumberFormat="1" applyFont="1" applyFill="1" applyBorder="1" applyAlignment="1">
      <alignment/>
    </xf>
    <xf numFmtId="4" fontId="1" fillId="3" borderId="2" xfId="0" applyNumberFormat="1" applyFont="1" applyFill="1" applyBorder="1" applyAlignment="1">
      <alignment/>
    </xf>
    <xf numFmtId="4" fontId="1" fillId="3" borderId="6" xfId="0" applyNumberFormat="1" applyFont="1" applyFill="1" applyBorder="1" applyAlignment="1">
      <alignment/>
    </xf>
    <xf numFmtId="4" fontId="1" fillId="0" borderId="33" xfId="0" applyNumberFormat="1" applyFont="1" applyBorder="1" applyAlignment="1">
      <alignment/>
    </xf>
    <xf numFmtId="4" fontId="0" fillId="0" borderId="33" xfId="0" applyNumberFormat="1" applyFont="1" applyBorder="1" applyAlignment="1">
      <alignment/>
    </xf>
    <xf numFmtId="4" fontId="1" fillId="0" borderId="56" xfId="0" applyNumberFormat="1" applyFont="1" applyBorder="1" applyAlignment="1">
      <alignment/>
    </xf>
    <xf numFmtId="4" fontId="1" fillId="0" borderId="6" xfId="0" applyNumberFormat="1" applyFont="1" applyBorder="1" applyAlignment="1">
      <alignment/>
    </xf>
    <xf numFmtId="4" fontId="0" fillId="0" borderId="64" xfId="0" applyNumberFormat="1" applyFont="1" applyBorder="1" applyAlignment="1">
      <alignment/>
    </xf>
    <xf numFmtId="4" fontId="1" fillId="0" borderId="53" xfId="0" applyNumberFormat="1" applyFont="1" applyBorder="1" applyAlignment="1">
      <alignment/>
    </xf>
    <xf numFmtId="3" fontId="0" fillId="2" borderId="12" xfId="0" applyNumberFormat="1" applyFill="1" applyBorder="1" applyAlignment="1">
      <alignment horizontal="center"/>
    </xf>
    <xf numFmtId="4" fontId="14" fillId="0" borderId="73" xfId="0" applyNumberFormat="1" applyFont="1" applyBorder="1" applyAlignment="1">
      <alignment/>
    </xf>
    <xf numFmtId="4" fontId="9" fillId="0" borderId="2" xfId="0" applyNumberFormat="1" applyFont="1" applyBorder="1" applyAlignment="1">
      <alignment horizontal="center"/>
    </xf>
    <xf numFmtId="4" fontId="3" fillId="0" borderId="49" xfId="0" applyNumberFormat="1" applyFont="1" applyFill="1" applyBorder="1" applyAlignment="1">
      <alignment horizontal="right"/>
    </xf>
    <xf numFmtId="4" fontId="3" fillId="0" borderId="28" xfId="0" applyNumberFormat="1" applyFont="1" applyFill="1" applyBorder="1" applyAlignment="1">
      <alignment horizontal="right"/>
    </xf>
    <xf numFmtId="4" fontId="1" fillId="0" borderId="26" xfId="0" applyNumberFormat="1" applyFont="1" applyBorder="1" applyAlignment="1">
      <alignment/>
    </xf>
    <xf numFmtId="165" fontId="0" fillId="0" borderId="74" xfId="0" applyNumberFormat="1" applyFont="1" applyFill="1" applyBorder="1" applyAlignment="1">
      <alignment/>
    </xf>
    <xf numFmtId="165" fontId="0" fillId="0" borderId="75" xfId="0" applyNumberFormat="1" applyFont="1" applyFill="1" applyBorder="1" applyAlignment="1">
      <alignment/>
    </xf>
    <xf numFmtId="49" fontId="0" fillId="0" borderId="76" xfId="0" applyNumberFormat="1" applyFont="1" applyFill="1" applyBorder="1" applyAlignment="1">
      <alignment horizontal="right"/>
    </xf>
    <xf numFmtId="0" fontId="0" fillId="0" borderId="77" xfId="0" applyFont="1" applyFill="1" applyBorder="1" applyAlignment="1">
      <alignment/>
    </xf>
    <xf numFmtId="4" fontId="0" fillId="0" borderId="77" xfId="0" applyNumberFormat="1" applyFont="1" applyFill="1" applyBorder="1" applyAlignment="1">
      <alignment/>
    </xf>
    <xf numFmtId="165" fontId="0" fillId="0" borderId="78" xfId="0" applyNumberFormat="1" applyFont="1" applyFill="1" applyBorder="1" applyAlignment="1">
      <alignment/>
    </xf>
    <xf numFmtId="49" fontId="0" fillId="0" borderId="23" xfId="0" applyNumberFormat="1" applyFont="1" applyBorder="1" applyAlignment="1">
      <alignment horizontal="right"/>
    </xf>
    <xf numFmtId="4" fontId="0" fillId="0" borderId="24" xfId="0" applyNumberFormat="1" applyFont="1" applyBorder="1" applyAlignment="1">
      <alignment/>
    </xf>
    <xf numFmtId="165" fontId="0" fillId="0" borderId="79" xfId="0" applyNumberFormat="1" applyFont="1" applyFill="1" applyBorder="1" applyAlignment="1">
      <alignment/>
    </xf>
    <xf numFmtId="165" fontId="1" fillId="0" borderId="79" xfId="0" applyNumberFormat="1" applyFont="1" applyFill="1" applyBorder="1" applyAlignment="1">
      <alignment/>
    </xf>
    <xf numFmtId="0" fontId="0" fillId="0" borderId="45" xfId="0" applyFont="1" applyBorder="1" applyAlignment="1">
      <alignment/>
    </xf>
    <xf numFmtId="165" fontId="0" fillId="0" borderId="47" xfId="0" applyNumberFormat="1" applyFont="1" applyFill="1" applyBorder="1" applyAlignment="1">
      <alignment/>
    </xf>
    <xf numFmtId="4" fontId="3" fillId="0" borderId="2" xfId="0" applyNumberFormat="1" applyFont="1" applyFill="1" applyBorder="1" applyAlignment="1">
      <alignment/>
    </xf>
    <xf numFmtId="0" fontId="3" fillId="0" borderId="80" xfId="0" applyFont="1" applyFill="1" applyBorder="1" applyAlignment="1">
      <alignment/>
    </xf>
    <xf numFmtId="0" fontId="3" fillId="0" borderId="81" xfId="0" applyFont="1" applyFill="1" applyBorder="1" applyAlignment="1">
      <alignment/>
    </xf>
    <xf numFmtId="4" fontId="3" fillId="0" borderId="81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4" fontId="1" fillId="0" borderId="81" xfId="0" applyNumberFormat="1" applyFont="1" applyFill="1" applyBorder="1" applyAlignment="1">
      <alignment/>
    </xf>
    <xf numFmtId="49" fontId="0" fillId="0" borderId="48" xfId="0" applyNumberFormat="1" applyFont="1" applyBorder="1" applyAlignment="1">
      <alignment horizontal="right" vertical="center"/>
    </xf>
    <xf numFmtId="4" fontId="0" fillId="0" borderId="49" xfId="0" applyNumberFormat="1" applyFont="1" applyBorder="1" applyAlignment="1">
      <alignment vertical="center"/>
    </xf>
    <xf numFmtId="165" fontId="0" fillId="0" borderId="50" xfId="0" applyNumberFormat="1" applyFont="1" applyFill="1" applyBorder="1" applyAlignment="1">
      <alignment vertical="center"/>
    </xf>
    <xf numFmtId="0" fontId="0" fillId="0" borderId="49" xfId="0" applyFont="1" applyBorder="1" applyAlignment="1">
      <alignment vertical="center"/>
    </xf>
    <xf numFmtId="0" fontId="0" fillId="0" borderId="2" xfId="0" applyFont="1" applyFill="1" applyBorder="1" applyAlignment="1">
      <alignment vertical="top" wrapText="1"/>
    </xf>
    <xf numFmtId="49" fontId="0" fillId="0" borderId="18" xfId="0" applyNumberFormat="1" applyFont="1" applyFill="1" applyBorder="1" applyAlignment="1">
      <alignment horizontal="right" vertical="center"/>
    </xf>
    <xf numFmtId="4" fontId="0" fillId="0" borderId="2" xfId="0" applyNumberFormat="1" applyFont="1" applyFill="1" applyBorder="1" applyAlignment="1">
      <alignment vertical="center"/>
    </xf>
    <xf numFmtId="165" fontId="0" fillId="0" borderId="78" xfId="0" applyNumberFormat="1" applyFont="1" applyFill="1" applyBorder="1" applyAlignment="1">
      <alignment vertical="center"/>
    </xf>
    <xf numFmtId="0" fontId="0" fillId="0" borderId="49" xfId="0" applyFont="1" applyBorder="1" applyAlignment="1">
      <alignment/>
    </xf>
    <xf numFmtId="0" fontId="1" fillId="0" borderId="32" xfId="0" applyFont="1" applyBorder="1" applyAlignment="1">
      <alignment/>
    </xf>
    <xf numFmtId="0" fontId="0" fillId="0" borderId="23" xfId="0" applyBorder="1" applyAlignment="1">
      <alignment/>
    </xf>
    <xf numFmtId="49" fontId="1" fillId="4" borderId="9" xfId="0" applyNumberFormat="1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3" fontId="1" fillId="4" borderId="10" xfId="0" applyNumberFormat="1" applyFont="1" applyFill="1" applyBorder="1" applyAlignment="1">
      <alignment horizontal="center"/>
    </xf>
    <xf numFmtId="49" fontId="1" fillId="4" borderId="75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3" fontId="1" fillId="2" borderId="10" xfId="0" applyNumberFormat="1" applyFont="1" applyFill="1" applyBorder="1" applyAlignment="1">
      <alignment horizontal="center"/>
    </xf>
    <xf numFmtId="49" fontId="1" fillId="4" borderId="75" xfId="0" applyNumberFormat="1" applyFont="1" applyFill="1" applyBorder="1" applyAlignment="1">
      <alignment horizontal="center"/>
    </xf>
    <xf numFmtId="0" fontId="0" fillId="0" borderId="69" xfId="0" applyBorder="1" applyAlignment="1">
      <alignment/>
    </xf>
    <xf numFmtId="4" fontId="3" fillId="3" borderId="44" xfId="0" applyNumberFormat="1" applyFont="1" applyFill="1" applyBorder="1" applyAlignment="1">
      <alignment/>
    </xf>
    <xf numFmtId="165" fontId="1" fillId="3" borderId="72" xfId="0" applyNumberFormat="1" applyFont="1" applyFill="1" applyBorder="1" applyAlignment="1">
      <alignment/>
    </xf>
    <xf numFmtId="0" fontId="1" fillId="0" borderId="8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0"/>
  <sheetViews>
    <sheetView tabSelected="1" view="pageBreakPreview" zoomScaleNormal="110" zoomScaleSheetLayoutView="100" workbookViewId="0" topLeftCell="A1">
      <selection activeCell="I189" sqref="I189"/>
    </sheetView>
  </sheetViews>
  <sheetFormatPr defaultColWidth="9.00390625" defaultRowHeight="12.75"/>
  <cols>
    <col min="1" max="1" width="10.00390625" style="0" customWidth="1"/>
    <col min="2" max="2" width="39.75390625" style="0" customWidth="1"/>
    <col min="3" max="3" width="15.125" style="174" customWidth="1"/>
    <col min="4" max="4" width="15.75390625" style="174" customWidth="1"/>
    <col min="5" max="5" width="14.00390625" style="174" customWidth="1"/>
    <col min="6" max="6" width="9.875" style="0" bestFit="1" customWidth="1"/>
  </cols>
  <sheetData>
    <row r="1" spans="1:6" s="14" customFormat="1" ht="12.75" customHeight="1">
      <c r="A1" s="77"/>
      <c r="B1" s="13"/>
      <c r="C1" s="170"/>
      <c r="D1" s="171"/>
      <c r="E1" s="171"/>
      <c r="F1" s="13"/>
    </row>
    <row r="2" spans="1:6" s="80" customFormat="1" ht="10.5" customHeight="1">
      <c r="A2" s="78"/>
      <c r="B2" s="79"/>
      <c r="C2" s="172" t="s">
        <v>191</v>
      </c>
      <c r="D2" s="173"/>
      <c r="E2" s="173"/>
      <c r="F2" s="79"/>
    </row>
    <row r="3" spans="1:6" s="80" customFormat="1" ht="10.5" customHeight="1">
      <c r="A3" s="79"/>
      <c r="B3" s="79"/>
      <c r="C3" s="172" t="s">
        <v>254</v>
      </c>
      <c r="D3" s="173"/>
      <c r="E3" s="173"/>
      <c r="F3" s="79"/>
    </row>
    <row r="4" spans="1:6" s="9" customFormat="1" ht="13.5" customHeight="1">
      <c r="A4" s="13" t="s">
        <v>110</v>
      </c>
      <c r="B4" s="13" t="s">
        <v>177</v>
      </c>
      <c r="C4" s="171"/>
      <c r="D4" s="171"/>
      <c r="E4" s="171"/>
      <c r="F4" s="13"/>
    </row>
    <row r="5" spans="1:6" s="9" customFormat="1" ht="13.5" customHeight="1" thickBot="1">
      <c r="A5" s="13" t="s">
        <v>165</v>
      </c>
      <c r="B5" s="13" t="s">
        <v>255</v>
      </c>
      <c r="C5" s="171"/>
      <c r="D5" s="171"/>
      <c r="E5" s="171"/>
      <c r="F5" s="13"/>
    </row>
    <row r="6" spans="2:6" ht="12" customHeight="1" thickBot="1" thickTop="1">
      <c r="B6" s="274" t="s">
        <v>100</v>
      </c>
      <c r="C6" s="274"/>
      <c r="E6" s="229" t="s">
        <v>10</v>
      </c>
      <c r="F6" s="47"/>
    </row>
    <row r="7" spans="1:6" ht="12" customHeight="1" thickTop="1">
      <c r="A7" s="81" t="s">
        <v>2</v>
      </c>
      <c r="B7" s="1"/>
      <c r="C7" s="175" t="s">
        <v>0</v>
      </c>
      <c r="D7" s="175" t="s">
        <v>164</v>
      </c>
      <c r="E7" s="176" t="s">
        <v>1</v>
      </c>
      <c r="F7" s="48"/>
    </row>
    <row r="8" spans="1:6" ht="12" customHeight="1">
      <c r="A8" s="32" t="s">
        <v>35</v>
      </c>
      <c r="B8" s="4" t="s">
        <v>3</v>
      </c>
      <c r="C8" s="176" t="s">
        <v>4</v>
      </c>
      <c r="D8" s="176" t="s">
        <v>227</v>
      </c>
      <c r="E8" s="230" t="s">
        <v>5</v>
      </c>
      <c r="F8" s="49" t="s">
        <v>24</v>
      </c>
    </row>
    <row r="9" spans="1:6" ht="12" customHeight="1">
      <c r="A9" s="32" t="s">
        <v>36</v>
      </c>
      <c r="B9" s="2"/>
      <c r="C9" s="176" t="s">
        <v>6</v>
      </c>
      <c r="D9" s="176"/>
      <c r="E9" s="176" t="s">
        <v>7</v>
      </c>
      <c r="F9" s="49" t="s">
        <v>25</v>
      </c>
    </row>
    <row r="10" spans="1:6" ht="12" customHeight="1" thickBot="1">
      <c r="A10" s="33" t="s">
        <v>37</v>
      </c>
      <c r="B10" s="3"/>
      <c r="C10" s="177" t="s">
        <v>226</v>
      </c>
      <c r="D10" s="177"/>
      <c r="E10" s="177" t="s">
        <v>8</v>
      </c>
      <c r="F10" s="50"/>
    </row>
    <row r="11" spans="1:6" ht="12" customHeight="1" thickBot="1" thickTop="1">
      <c r="A11" s="18">
        <v>1</v>
      </c>
      <c r="B11" s="19">
        <v>2</v>
      </c>
      <c r="C11" s="228">
        <v>3</v>
      </c>
      <c r="D11" s="228">
        <v>4</v>
      </c>
      <c r="E11" s="228">
        <v>5</v>
      </c>
      <c r="F11" s="20">
        <v>6</v>
      </c>
    </row>
    <row r="12" spans="1:6" s="9" customFormat="1" ht="13.5" customHeight="1" thickTop="1">
      <c r="A12" s="28" t="s">
        <v>31</v>
      </c>
      <c r="B12" s="21" t="s">
        <v>33</v>
      </c>
      <c r="C12" s="178">
        <f>SUM(C13+C16)</f>
        <v>266269</v>
      </c>
      <c r="D12" s="178">
        <f>SUM(D13+D16)</f>
        <v>269792.86</v>
      </c>
      <c r="E12" s="178">
        <f>SUM(E13+E16)</f>
        <v>24569</v>
      </c>
      <c r="F12" s="56">
        <f aca="true" t="shared" si="0" ref="F12:F54">D12/C12*100</f>
        <v>101.32342105164325</v>
      </c>
    </row>
    <row r="13" spans="1:6" s="9" customFormat="1" ht="13.5" customHeight="1">
      <c r="A13" s="51" t="s">
        <v>96</v>
      </c>
      <c r="B13" s="52" t="s">
        <v>223</v>
      </c>
      <c r="C13" s="179">
        <f>SUM(C14:C15)</f>
        <v>240200</v>
      </c>
      <c r="D13" s="179">
        <f>SUM(D14:D15)</f>
        <v>243175.52</v>
      </c>
      <c r="E13" s="179"/>
      <c r="F13" s="57">
        <f t="shared" si="0"/>
        <v>101.23876769358868</v>
      </c>
    </row>
    <row r="14" spans="1:6" s="9" customFormat="1" ht="13.5" customHeight="1">
      <c r="A14" s="106" t="s">
        <v>111</v>
      </c>
      <c r="B14" s="107" t="s">
        <v>38</v>
      </c>
      <c r="C14" s="180">
        <v>200</v>
      </c>
      <c r="D14" s="181">
        <v>176.52</v>
      </c>
      <c r="E14" s="231"/>
      <c r="F14" s="74">
        <f t="shared" si="0"/>
        <v>88.26</v>
      </c>
    </row>
    <row r="15" spans="1:6" s="9" customFormat="1" ht="13.5" customHeight="1">
      <c r="A15" s="115" t="s">
        <v>156</v>
      </c>
      <c r="B15" s="116" t="s">
        <v>97</v>
      </c>
      <c r="C15" s="182">
        <v>240000</v>
      </c>
      <c r="D15" s="183">
        <v>242999</v>
      </c>
      <c r="E15" s="232"/>
      <c r="F15" s="74">
        <f t="shared" si="0"/>
        <v>101.24958333333333</v>
      </c>
    </row>
    <row r="16" spans="1:6" s="10" customFormat="1" ht="13.5" customHeight="1">
      <c r="A16" s="26" t="s">
        <v>34</v>
      </c>
      <c r="B16" s="12" t="s">
        <v>9</v>
      </c>
      <c r="C16" s="184">
        <f>SUM(C17:C18)</f>
        <v>26069</v>
      </c>
      <c r="D16" s="184">
        <f>SUM(D17:D18)</f>
        <v>26617.34</v>
      </c>
      <c r="E16" s="184">
        <f>SUM(E17:E18)</f>
        <v>24569</v>
      </c>
      <c r="F16" s="55">
        <f t="shared" si="0"/>
        <v>102.10341785262189</v>
      </c>
    </row>
    <row r="17" spans="1:6" ht="13.5" customHeight="1">
      <c r="A17" s="24" t="s">
        <v>117</v>
      </c>
      <c r="B17" s="5" t="s">
        <v>32</v>
      </c>
      <c r="C17" s="185">
        <v>1500</v>
      </c>
      <c r="D17" s="185">
        <v>2048.34</v>
      </c>
      <c r="E17" s="185"/>
      <c r="F17" s="234">
        <f t="shared" si="0"/>
        <v>136.556</v>
      </c>
    </row>
    <row r="18" spans="1:6" ht="13.5" customHeight="1" thickBot="1">
      <c r="A18" s="25" t="s">
        <v>149</v>
      </c>
      <c r="B18" s="44" t="s">
        <v>53</v>
      </c>
      <c r="C18" s="205">
        <v>24569</v>
      </c>
      <c r="D18" s="205">
        <v>24569</v>
      </c>
      <c r="E18" s="205">
        <v>24569</v>
      </c>
      <c r="F18" s="234">
        <f t="shared" si="0"/>
        <v>100</v>
      </c>
    </row>
    <row r="19" spans="1:6" s="14" customFormat="1" ht="13.5" customHeight="1">
      <c r="A19" s="29" t="s">
        <v>112</v>
      </c>
      <c r="B19" s="23" t="s">
        <v>113</v>
      </c>
      <c r="C19" s="186">
        <f>SUM(C20)</f>
        <v>55087</v>
      </c>
      <c r="D19" s="186">
        <f>SUM(D20)</f>
        <v>54050.979999999996</v>
      </c>
      <c r="E19" s="186"/>
      <c r="F19" s="114">
        <f t="shared" si="0"/>
        <v>98.11930219471017</v>
      </c>
    </row>
    <row r="20" spans="1:6" s="93" customFormat="1" ht="13.5" customHeight="1">
      <c r="A20" s="99" t="s">
        <v>114</v>
      </c>
      <c r="B20" s="95" t="s">
        <v>9</v>
      </c>
      <c r="C20" s="187">
        <f>SUM(C21:C22)</f>
        <v>55087</v>
      </c>
      <c r="D20" s="187">
        <f>SUM(D21:D22)</f>
        <v>54050.979999999996</v>
      </c>
      <c r="E20" s="187"/>
      <c r="F20" s="96">
        <f t="shared" si="0"/>
        <v>98.11930219471017</v>
      </c>
    </row>
    <row r="21" spans="1:6" ht="13.5" customHeight="1">
      <c r="A21" s="45" t="s">
        <v>117</v>
      </c>
      <c r="B21" s="46" t="s">
        <v>32</v>
      </c>
      <c r="C21" s="189">
        <v>55057</v>
      </c>
      <c r="D21" s="189">
        <v>54049.2</v>
      </c>
      <c r="E21" s="189"/>
      <c r="F21" s="53">
        <f t="shared" si="0"/>
        <v>98.16953339266577</v>
      </c>
    </row>
    <row r="22" spans="1:6" ht="13.5" customHeight="1" thickBot="1">
      <c r="A22" s="69" t="s">
        <v>111</v>
      </c>
      <c r="B22" s="70" t="s">
        <v>38</v>
      </c>
      <c r="C22" s="190">
        <v>30</v>
      </c>
      <c r="D22" s="190">
        <v>1.78</v>
      </c>
      <c r="E22" s="190"/>
      <c r="F22" s="235">
        <f t="shared" si="0"/>
        <v>5.933333333333334</v>
      </c>
    </row>
    <row r="23" spans="1:6" s="14" customFormat="1" ht="13.5" customHeight="1">
      <c r="A23" s="29" t="s">
        <v>39</v>
      </c>
      <c r="B23" s="23" t="s">
        <v>40</v>
      </c>
      <c r="C23" s="186">
        <f>SUM(C24+C26)</f>
        <v>333956</v>
      </c>
      <c r="D23" s="186">
        <f>SUM(D24+D26)</f>
        <v>314726.22</v>
      </c>
      <c r="E23" s="186">
        <f>SUM(E24+E26)</f>
        <v>158385.59</v>
      </c>
      <c r="F23" s="63">
        <f t="shared" si="0"/>
        <v>94.24182227598844</v>
      </c>
    </row>
    <row r="24" spans="1:6" s="10" customFormat="1" ht="13.5" customHeight="1">
      <c r="A24" s="26" t="s">
        <v>41</v>
      </c>
      <c r="B24" s="12" t="s">
        <v>26</v>
      </c>
      <c r="C24" s="184">
        <f>SUM(C25)</f>
        <v>69749</v>
      </c>
      <c r="D24" s="184">
        <f>SUM(D25)</f>
        <v>69749</v>
      </c>
      <c r="E24" s="184">
        <f>SUM(E25)</f>
        <v>69749</v>
      </c>
      <c r="F24" s="58">
        <f t="shared" si="0"/>
        <v>100</v>
      </c>
    </row>
    <row r="25" spans="1:6" ht="13.5" customHeight="1">
      <c r="A25" s="27" t="s">
        <v>146</v>
      </c>
      <c r="B25" s="8" t="s">
        <v>42</v>
      </c>
      <c r="C25" s="191">
        <v>69749</v>
      </c>
      <c r="D25" s="191">
        <v>69749</v>
      </c>
      <c r="E25" s="191">
        <v>69749</v>
      </c>
      <c r="F25" s="59">
        <f t="shared" si="0"/>
        <v>100</v>
      </c>
    </row>
    <row r="26" spans="1:6" s="10" customFormat="1" ht="13.5" customHeight="1">
      <c r="A26" s="26" t="s">
        <v>43</v>
      </c>
      <c r="B26" s="12" t="s">
        <v>44</v>
      </c>
      <c r="C26" s="184">
        <f>SUM(C27:C32)</f>
        <v>264207</v>
      </c>
      <c r="D26" s="184">
        <f>SUM(D27:D32)</f>
        <v>244977.22</v>
      </c>
      <c r="E26" s="184">
        <f>SUM(E27:E32)</f>
        <v>88636.59</v>
      </c>
      <c r="F26" s="55">
        <f t="shared" si="0"/>
        <v>92.72169927367557</v>
      </c>
    </row>
    <row r="27" spans="1:6" s="92" customFormat="1" ht="13.5" customHeight="1">
      <c r="A27" s="113" t="s">
        <v>228</v>
      </c>
      <c r="B27" s="111" t="s">
        <v>242</v>
      </c>
      <c r="C27" s="192">
        <v>2000</v>
      </c>
      <c r="D27" s="192">
        <v>1200</v>
      </c>
      <c r="E27" s="192"/>
      <c r="F27" s="119">
        <f t="shared" si="0"/>
        <v>60</v>
      </c>
    </row>
    <row r="28" spans="1:6" s="92" customFormat="1" ht="15" customHeight="1">
      <c r="A28" s="252" t="s">
        <v>229</v>
      </c>
      <c r="B28" s="255" t="s">
        <v>243</v>
      </c>
      <c r="C28" s="253">
        <v>3550</v>
      </c>
      <c r="D28" s="253">
        <v>3535.56</v>
      </c>
      <c r="E28" s="253"/>
      <c r="F28" s="254">
        <f t="shared" si="0"/>
        <v>99.59323943661971</v>
      </c>
    </row>
    <row r="29" spans="1:6" s="92" customFormat="1" ht="13.5" customHeight="1">
      <c r="A29" s="103" t="s">
        <v>111</v>
      </c>
      <c r="B29" s="104" t="s">
        <v>38</v>
      </c>
      <c r="C29" s="193">
        <v>20</v>
      </c>
      <c r="D29" s="193">
        <v>0</v>
      </c>
      <c r="E29" s="193"/>
      <c r="F29" s="119">
        <f t="shared" si="0"/>
        <v>0</v>
      </c>
    </row>
    <row r="30" spans="1:6" s="34" customFormat="1" ht="12.75" customHeight="1">
      <c r="A30" s="39" t="s">
        <v>119</v>
      </c>
      <c r="B30" s="40" t="s">
        <v>115</v>
      </c>
      <c r="C30" s="194">
        <v>3000</v>
      </c>
      <c r="D30" s="194">
        <v>2647.07</v>
      </c>
      <c r="E30" s="194"/>
      <c r="F30" s="119">
        <f t="shared" si="0"/>
        <v>88.23566666666667</v>
      </c>
    </row>
    <row r="31" spans="1:6" s="34" customFormat="1" ht="12.75" customHeight="1">
      <c r="A31" s="125" t="s">
        <v>146</v>
      </c>
      <c r="B31" s="46" t="s">
        <v>42</v>
      </c>
      <c r="C31" s="195">
        <v>88637</v>
      </c>
      <c r="D31" s="195">
        <v>88636.59</v>
      </c>
      <c r="E31" s="195">
        <v>88636.59</v>
      </c>
      <c r="F31" s="119">
        <f t="shared" si="0"/>
        <v>99.99953743921837</v>
      </c>
    </row>
    <row r="32" spans="1:6" ht="12.75" customHeight="1" thickBot="1">
      <c r="A32" s="30" t="s">
        <v>175</v>
      </c>
      <c r="B32" s="31" t="s">
        <v>97</v>
      </c>
      <c r="C32" s="196">
        <v>167000</v>
      </c>
      <c r="D32" s="196">
        <v>148958</v>
      </c>
      <c r="E32" s="196"/>
      <c r="F32" s="119">
        <f t="shared" si="0"/>
        <v>89.19640718562874</v>
      </c>
    </row>
    <row r="33" spans="1:6" s="14" customFormat="1" ht="13.5" customHeight="1">
      <c r="A33" s="29" t="s">
        <v>46</v>
      </c>
      <c r="B33" s="23" t="s">
        <v>47</v>
      </c>
      <c r="C33" s="186">
        <f>SUM(C34+C40)</f>
        <v>942299.55</v>
      </c>
      <c r="D33" s="186">
        <f>SUM(D34+D40)</f>
        <v>900661.72</v>
      </c>
      <c r="E33" s="186">
        <f>SUM(E34+E40)</f>
        <v>0</v>
      </c>
      <c r="F33" s="66">
        <f t="shared" si="0"/>
        <v>95.58125332862569</v>
      </c>
    </row>
    <row r="34" spans="1:6" s="10" customFormat="1" ht="13.5" customHeight="1">
      <c r="A34" s="26" t="s">
        <v>48</v>
      </c>
      <c r="B34" s="12" t="s">
        <v>49</v>
      </c>
      <c r="C34" s="184">
        <f>SUM(C35:C39)</f>
        <v>652079.55</v>
      </c>
      <c r="D34" s="184">
        <f>SUM(D35:D39)</f>
        <v>586603.94</v>
      </c>
      <c r="E34" s="184"/>
      <c r="F34" s="58">
        <f t="shared" si="0"/>
        <v>89.95895362766704</v>
      </c>
    </row>
    <row r="35" spans="1:6" s="10" customFormat="1" ht="13.5" customHeight="1">
      <c r="A35" s="37" t="s">
        <v>116</v>
      </c>
      <c r="B35" s="38" t="s">
        <v>50</v>
      </c>
      <c r="C35" s="197">
        <v>40000</v>
      </c>
      <c r="D35" s="197">
        <v>34773.39</v>
      </c>
      <c r="E35" s="197"/>
      <c r="F35" s="53">
        <f t="shared" si="0"/>
        <v>86.93347499999999</v>
      </c>
    </row>
    <row r="36" spans="1:6" s="10" customFormat="1" ht="13.5" customHeight="1">
      <c r="A36" s="39" t="s">
        <v>117</v>
      </c>
      <c r="B36" s="40" t="s">
        <v>32</v>
      </c>
      <c r="C36" s="194">
        <v>60000</v>
      </c>
      <c r="D36" s="194">
        <v>57694</v>
      </c>
      <c r="E36" s="194"/>
      <c r="F36" s="53">
        <f t="shared" si="0"/>
        <v>96.15666666666667</v>
      </c>
    </row>
    <row r="37" spans="1:6" s="10" customFormat="1" ht="13.5" customHeight="1">
      <c r="A37" s="39" t="s">
        <v>118</v>
      </c>
      <c r="B37" s="40" t="s">
        <v>51</v>
      </c>
      <c r="C37" s="194">
        <v>230000</v>
      </c>
      <c r="D37" s="194">
        <v>222306.83</v>
      </c>
      <c r="E37" s="194"/>
      <c r="F37" s="53">
        <f t="shared" si="0"/>
        <v>96.65514347826087</v>
      </c>
    </row>
    <row r="38" spans="1:6" s="10" customFormat="1" ht="13.5" customHeight="1">
      <c r="A38" s="39" t="s">
        <v>166</v>
      </c>
      <c r="B38" s="40" t="s">
        <v>167</v>
      </c>
      <c r="C38" s="194">
        <v>315000</v>
      </c>
      <c r="D38" s="194">
        <v>270894.4</v>
      </c>
      <c r="E38" s="194"/>
      <c r="F38" s="53">
        <f t="shared" si="0"/>
        <v>85.99822222222222</v>
      </c>
    </row>
    <row r="39" spans="1:6" ht="13.5" customHeight="1">
      <c r="A39" s="41" t="s">
        <v>111</v>
      </c>
      <c r="B39" s="42" t="s">
        <v>38</v>
      </c>
      <c r="C39" s="198">
        <v>7079.55</v>
      </c>
      <c r="D39" s="198">
        <v>935.32</v>
      </c>
      <c r="E39" s="198"/>
      <c r="F39" s="53">
        <f t="shared" si="0"/>
        <v>13.211574181974845</v>
      </c>
    </row>
    <row r="40" spans="1:6" s="10" customFormat="1" ht="13.5" customHeight="1">
      <c r="A40" s="26" t="s">
        <v>52</v>
      </c>
      <c r="B40" s="12" t="s">
        <v>9</v>
      </c>
      <c r="C40" s="184">
        <f>SUM(C41:C43)</f>
        <v>290220</v>
      </c>
      <c r="D40" s="184">
        <f>SUM(D41:D43)</f>
        <v>314057.77999999997</v>
      </c>
      <c r="E40" s="184">
        <f>SUM(E41:E43)</f>
        <v>0</v>
      </c>
      <c r="F40" s="58">
        <f t="shared" si="0"/>
        <v>108.2136930604369</v>
      </c>
    </row>
    <row r="41" spans="1:6" s="92" customFormat="1" ht="13.5" customHeight="1">
      <c r="A41" s="100" t="s">
        <v>229</v>
      </c>
      <c r="B41" s="255" t="s">
        <v>243</v>
      </c>
      <c r="C41" s="199">
        <v>100</v>
      </c>
      <c r="D41" s="199">
        <v>76.86</v>
      </c>
      <c r="E41" s="199"/>
      <c r="F41" s="102">
        <f t="shared" si="0"/>
        <v>76.86</v>
      </c>
    </row>
    <row r="42" spans="1:6" s="92" customFormat="1" ht="13.5" customHeight="1">
      <c r="A42" s="113" t="s">
        <v>111</v>
      </c>
      <c r="B42" s="111" t="s">
        <v>38</v>
      </c>
      <c r="C42" s="192">
        <v>120</v>
      </c>
      <c r="D42" s="192">
        <v>84.38</v>
      </c>
      <c r="E42" s="192"/>
      <c r="F42" s="105">
        <f t="shared" si="0"/>
        <v>70.31666666666666</v>
      </c>
    </row>
    <row r="43" spans="1:6" s="34" customFormat="1" ht="13.5" customHeight="1" thickBot="1">
      <c r="A43" s="39" t="s">
        <v>119</v>
      </c>
      <c r="B43" s="40" t="s">
        <v>120</v>
      </c>
      <c r="C43" s="194">
        <v>290000</v>
      </c>
      <c r="D43" s="194">
        <v>313896.54</v>
      </c>
      <c r="E43" s="194"/>
      <c r="F43" s="105">
        <f t="shared" si="0"/>
        <v>108.24018620689655</v>
      </c>
    </row>
    <row r="44" spans="1:6" ht="13.5" customHeight="1">
      <c r="A44" s="22" t="s">
        <v>107</v>
      </c>
      <c r="B44" s="23" t="s">
        <v>108</v>
      </c>
      <c r="C44" s="186">
        <f>SUM(C45)</f>
        <v>3561</v>
      </c>
      <c r="D44" s="186">
        <f>SUM(D45)</f>
        <v>3560.49</v>
      </c>
      <c r="E44" s="186">
        <f>SUM(E45)</f>
        <v>0</v>
      </c>
      <c r="F44" s="272">
        <f>SUM(F45)</f>
        <v>99.98567818028643</v>
      </c>
    </row>
    <row r="45" spans="1:6" ht="13.5" customHeight="1">
      <c r="A45" s="11">
        <v>71004</v>
      </c>
      <c r="B45" s="12" t="s">
        <v>168</v>
      </c>
      <c r="C45" s="184">
        <f>SUM(C46)</f>
        <v>3561</v>
      </c>
      <c r="D45" s="184">
        <f>SUM(D46)</f>
        <v>3560.49</v>
      </c>
      <c r="E45" s="184"/>
      <c r="F45" s="58">
        <f t="shared" si="0"/>
        <v>99.98567818028643</v>
      </c>
    </row>
    <row r="46" spans="1:6" ht="13.5" customHeight="1" thickBot="1">
      <c r="A46" s="27" t="s">
        <v>119</v>
      </c>
      <c r="B46" s="8" t="s">
        <v>45</v>
      </c>
      <c r="C46" s="191">
        <v>3561</v>
      </c>
      <c r="D46" s="191">
        <v>3560.49</v>
      </c>
      <c r="E46" s="191"/>
      <c r="F46" s="59">
        <f t="shared" si="0"/>
        <v>99.98567818028643</v>
      </c>
    </row>
    <row r="47" spans="1:6" ht="13.5" customHeight="1">
      <c r="A47" s="22" t="s">
        <v>54</v>
      </c>
      <c r="B47" s="23" t="s">
        <v>17</v>
      </c>
      <c r="C47" s="186">
        <f>SUM(C48+C51)</f>
        <v>114599</v>
      </c>
      <c r="D47" s="186">
        <f>SUM(D48+D51)</f>
        <v>114497.43</v>
      </c>
      <c r="E47" s="186">
        <f>SUM(E48+E51)</f>
        <v>109703</v>
      </c>
      <c r="F47" s="66">
        <f t="shared" si="0"/>
        <v>99.9113692091554</v>
      </c>
    </row>
    <row r="48" spans="1:6" ht="13.5" customHeight="1">
      <c r="A48" s="11">
        <v>75011</v>
      </c>
      <c r="B48" s="12" t="s">
        <v>18</v>
      </c>
      <c r="C48" s="184">
        <f>SUM(C49:C50)</f>
        <v>111599</v>
      </c>
      <c r="D48" s="184">
        <f>SUM(D49:D50)</f>
        <v>111842.04</v>
      </c>
      <c r="E48" s="184">
        <f>SUM(E49:E50)</f>
        <v>109703</v>
      </c>
      <c r="F48" s="58">
        <f t="shared" si="0"/>
        <v>100.21777972920904</v>
      </c>
    </row>
    <row r="49" spans="1:6" ht="13.5" customHeight="1">
      <c r="A49" s="108">
        <v>2010</v>
      </c>
      <c r="B49" s="44" t="s">
        <v>53</v>
      </c>
      <c r="C49" s="188">
        <v>109703</v>
      </c>
      <c r="D49" s="188">
        <v>109703</v>
      </c>
      <c r="E49" s="188">
        <v>109703</v>
      </c>
      <c r="F49" s="53">
        <f t="shared" si="0"/>
        <v>100</v>
      </c>
    </row>
    <row r="50" spans="1:6" ht="13.5" customHeight="1">
      <c r="A50" s="262">
        <v>2360</v>
      </c>
      <c r="B50" s="36" t="s">
        <v>244</v>
      </c>
      <c r="C50" s="213">
        <v>1896</v>
      </c>
      <c r="D50" s="213">
        <v>2139.04</v>
      </c>
      <c r="E50" s="213"/>
      <c r="F50" s="54">
        <f t="shared" si="0"/>
        <v>112.81856540084388</v>
      </c>
    </row>
    <row r="51" spans="1:6" ht="13.5" customHeight="1">
      <c r="A51" s="261">
        <v>75023</v>
      </c>
      <c r="B51" s="62" t="s">
        <v>192</v>
      </c>
      <c r="C51" s="222">
        <f>SUM(C52:C53)</f>
        <v>3000</v>
      </c>
      <c r="D51" s="222">
        <f>SUM(D52:D53)</f>
        <v>2655.3900000000003</v>
      </c>
      <c r="E51" s="222"/>
      <c r="F51" s="152">
        <f t="shared" si="0"/>
        <v>88.513</v>
      </c>
    </row>
    <row r="52" spans="1:6" s="92" customFormat="1" ht="13.5" customHeight="1">
      <c r="A52" s="100" t="s">
        <v>117</v>
      </c>
      <c r="B52" s="101" t="s">
        <v>32</v>
      </c>
      <c r="C52" s="199">
        <v>2000</v>
      </c>
      <c r="D52" s="199">
        <v>1691.7</v>
      </c>
      <c r="E52" s="199"/>
      <c r="F52" s="168">
        <f t="shared" si="0"/>
        <v>84.585</v>
      </c>
    </row>
    <row r="53" spans="1:6" ht="13.5" customHeight="1" thickBot="1">
      <c r="A53" s="134" t="s">
        <v>119</v>
      </c>
      <c r="B53" s="135" t="s">
        <v>45</v>
      </c>
      <c r="C53" s="202">
        <v>1000</v>
      </c>
      <c r="D53" s="202">
        <v>963.69</v>
      </c>
      <c r="E53" s="202"/>
      <c r="F53" s="169">
        <f t="shared" si="0"/>
        <v>96.369</v>
      </c>
    </row>
    <row r="54" spans="1:6" ht="13.5" customHeight="1">
      <c r="A54" s="131" t="s">
        <v>55</v>
      </c>
      <c r="B54" s="132" t="s">
        <v>20</v>
      </c>
      <c r="C54" s="203">
        <f>SUM(C55+C57)</f>
        <v>49870</v>
      </c>
      <c r="D54" s="203">
        <f>SUM(D55+D57)</f>
        <v>30086.35</v>
      </c>
      <c r="E54" s="203">
        <f>SUM(E55+E57)</f>
        <v>30086.35</v>
      </c>
      <c r="F54" s="273">
        <f t="shared" si="0"/>
        <v>60.32955684780429</v>
      </c>
    </row>
    <row r="55" spans="1:6" ht="13.5" customHeight="1">
      <c r="A55" s="11">
        <v>75101</v>
      </c>
      <c r="B55" s="12" t="s">
        <v>193</v>
      </c>
      <c r="C55" s="184">
        <f>SUM(C56)</f>
        <v>1812</v>
      </c>
      <c r="D55" s="184">
        <f>SUM(D56)</f>
        <v>1812</v>
      </c>
      <c r="E55" s="184">
        <f>SUM(E56)</f>
        <v>1812</v>
      </c>
      <c r="F55" s="58">
        <f aca="true" t="shared" si="1" ref="F55:F68">D55/C55*100</f>
        <v>100</v>
      </c>
    </row>
    <row r="56" spans="1:6" ht="13.5" customHeight="1">
      <c r="A56" s="128">
        <v>2010</v>
      </c>
      <c r="B56" s="98" t="s">
        <v>53</v>
      </c>
      <c r="C56" s="204">
        <v>1812</v>
      </c>
      <c r="D56" s="204">
        <v>1812</v>
      </c>
      <c r="E56" s="204">
        <v>1812</v>
      </c>
      <c r="F56" s="59">
        <f t="shared" si="1"/>
        <v>100</v>
      </c>
    </row>
    <row r="57" spans="1:6" s="93" customFormat="1" ht="13.5" customHeight="1">
      <c r="A57" s="94">
        <v>75109</v>
      </c>
      <c r="B57" s="95" t="s">
        <v>245</v>
      </c>
      <c r="C57" s="187">
        <f>SUM(C58)</f>
        <v>48058</v>
      </c>
      <c r="D57" s="187">
        <f>SUM(D58)</f>
        <v>28274.35</v>
      </c>
      <c r="E57" s="187">
        <f>SUM(E58)</f>
        <v>28274.35</v>
      </c>
      <c r="F57" s="96">
        <f>D57/C57*100</f>
        <v>58.833804985642345</v>
      </c>
    </row>
    <row r="58" spans="1:6" ht="13.5" customHeight="1" thickBot="1">
      <c r="A58" s="128">
        <v>2010</v>
      </c>
      <c r="B58" s="98" t="s">
        <v>53</v>
      </c>
      <c r="C58" s="204">
        <v>48058</v>
      </c>
      <c r="D58" s="204">
        <v>28274.35</v>
      </c>
      <c r="E58" s="204">
        <v>28274.35</v>
      </c>
      <c r="F58" s="129">
        <f>D58/C58*100</f>
        <v>58.833804985642345</v>
      </c>
    </row>
    <row r="59" spans="1:6" ht="13.5" customHeight="1">
      <c r="A59" s="22" t="s">
        <v>102</v>
      </c>
      <c r="B59" s="23" t="s">
        <v>103</v>
      </c>
      <c r="C59" s="186">
        <f>SUM(C60)</f>
        <v>700</v>
      </c>
      <c r="D59" s="186">
        <f>SUM(D60)</f>
        <v>700</v>
      </c>
      <c r="E59" s="186">
        <f>SUM(E60)</f>
        <v>600</v>
      </c>
      <c r="F59" s="66">
        <f t="shared" si="1"/>
        <v>100</v>
      </c>
    </row>
    <row r="60" spans="1:6" ht="13.5" customHeight="1">
      <c r="A60" s="11">
        <v>75212</v>
      </c>
      <c r="B60" s="12" t="s">
        <v>104</v>
      </c>
      <c r="C60" s="184">
        <f>C61</f>
        <v>700</v>
      </c>
      <c r="D60" s="184">
        <f>SUM(D61)</f>
        <v>700</v>
      </c>
      <c r="E60" s="184">
        <f>SUM(E61)</f>
        <v>600</v>
      </c>
      <c r="F60" s="58">
        <f t="shared" si="1"/>
        <v>100</v>
      </c>
    </row>
    <row r="61" spans="1:6" ht="13.5" customHeight="1" thickBot="1">
      <c r="A61" s="271">
        <v>2010</v>
      </c>
      <c r="B61" s="164" t="s">
        <v>53</v>
      </c>
      <c r="C61" s="218">
        <v>700</v>
      </c>
      <c r="D61" s="218">
        <v>700</v>
      </c>
      <c r="E61" s="218">
        <v>600</v>
      </c>
      <c r="F61" s="165">
        <f t="shared" si="1"/>
        <v>100</v>
      </c>
    </row>
    <row r="62" spans="1:6" ht="13.5" customHeight="1" thickBot="1" thickTop="1">
      <c r="A62" s="18">
        <v>1</v>
      </c>
      <c r="B62" s="19">
        <v>2</v>
      </c>
      <c r="C62" s="228">
        <v>3</v>
      </c>
      <c r="D62" s="228">
        <v>4</v>
      </c>
      <c r="E62" s="228">
        <v>5</v>
      </c>
      <c r="F62" s="20">
        <v>6</v>
      </c>
    </row>
    <row r="63" spans="1:6" ht="13.5" customHeight="1" thickTop="1">
      <c r="A63" s="22" t="s">
        <v>56</v>
      </c>
      <c r="B63" s="23" t="s">
        <v>199</v>
      </c>
      <c r="C63" s="186">
        <f>SUM(C67+C64)</f>
        <v>12216</v>
      </c>
      <c r="D63" s="186">
        <f>SUM(D67+D64)</f>
        <v>12175.98</v>
      </c>
      <c r="E63" s="186">
        <f>SUM(E67+E64)</f>
        <v>500</v>
      </c>
      <c r="F63" s="63">
        <f t="shared" si="1"/>
        <v>99.67239685658153</v>
      </c>
    </row>
    <row r="64" spans="1:6" s="34" customFormat="1" ht="13.5" customHeight="1">
      <c r="A64" s="109">
        <v>75412</v>
      </c>
      <c r="B64" s="110" t="s">
        <v>121</v>
      </c>
      <c r="C64" s="206">
        <f>C65+C66</f>
        <v>11716</v>
      </c>
      <c r="D64" s="206">
        <f>D65+D66</f>
        <v>11675.98</v>
      </c>
      <c r="E64" s="206">
        <f>E65+E66</f>
        <v>0</v>
      </c>
      <c r="F64" s="58">
        <f t="shared" si="1"/>
        <v>99.65841584158416</v>
      </c>
    </row>
    <row r="65" spans="1:6" s="92" customFormat="1" ht="13.5" customHeight="1">
      <c r="A65" s="236" t="s">
        <v>119</v>
      </c>
      <c r="B65" s="237" t="s">
        <v>45</v>
      </c>
      <c r="C65" s="238">
        <v>2300</v>
      </c>
      <c r="D65" s="238">
        <v>2259.98</v>
      </c>
      <c r="E65" s="238"/>
      <c r="F65" s="239">
        <f t="shared" si="1"/>
        <v>98.26</v>
      </c>
    </row>
    <row r="66" spans="1:6" s="92" customFormat="1" ht="30" customHeight="1">
      <c r="A66" s="257" t="s">
        <v>230</v>
      </c>
      <c r="B66" s="256" t="s">
        <v>246</v>
      </c>
      <c r="C66" s="258">
        <v>9416</v>
      </c>
      <c r="D66" s="258">
        <v>9416</v>
      </c>
      <c r="E66" s="258"/>
      <c r="F66" s="259">
        <f t="shared" si="1"/>
        <v>100</v>
      </c>
    </row>
    <row r="67" spans="1:6" ht="13.5" customHeight="1">
      <c r="A67" s="11">
        <v>75414</v>
      </c>
      <c r="B67" s="12" t="s">
        <v>28</v>
      </c>
      <c r="C67" s="184">
        <f>SUM(C68)</f>
        <v>500</v>
      </c>
      <c r="D67" s="184">
        <f>SUM(D68)</f>
        <v>500</v>
      </c>
      <c r="E67" s="184">
        <f>SUM(E68)</f>
        <v>500</v>
      </c>
      <c r="F67" s="58">
        <f t="shared" si="1"/>
        <v>100</v>
      </c>
    </row>
    <row r="68" spans="1:6" ht="13.5" customHeight="1" thickBot="1">
      <c r="A68" s="15">
        <v>2010</v>
      </c>
      <c r="B68" s="16" t="s">
        <v>53</v>
      </c>
      <c r="C68" s="208">
        <v>500</v>
      </c>
      <c r="D68" s="208">
        <v>500</v>
      </c>
      <c r="E68" s="208">
        <v>500</v>
      </c>
      <c r="F68" s="60">
        <f t="shared" si="1"/>
        <v>100</v>
      </c>
    </row>
    <row r="69" spans="1:6" ht="13.5" customHeight="1">
      <c r="A69" s="145" t="s">
        <v>57</v>
      </c>
      <c r="B69" s="146" t="s">
        <v>194</v>
      </c>
      <c r="C69" s="209">
        <f>SUM(C74+C77+C89+C105+C117)</f>
        <v>15793896.32</v>
      </c>
      <c r="D69" s="209">
        <f>SUM(D74+D77+D89+D105+D117)</f>
        <v>15346535.839999998</v>
      </c>
      <c r="E69" s="209"/>
      <c r="F69" s="144">
        <f aca="true" t="shared" si="2" ref="F69:F88">D69/C69*100</f>
        <v>97.16751034110878</v>
      </c>
    </row>
    <row r="70" spans="1:6" ht="13.5" customHeight="1">
      <c r="A70" s="142"/>
      <c r="B70" s="143" t="s">
        <v>195</v>
      </c>
      <c r="C70" s="210"/>
      <c r="D70" s="210"/>
      <c r="E70" s="210"/>
      <c r="F70" s="144"/>
    </row>
    <row r="71" spans="1:6" ht="13.5" customHeight="1">
      <c r="A71" s="142"/>
      <c r="B71" s="143" t="s">
        <v>196</v>
      </c>
      <c r="C71" s="210"/>
      <c r="D71" s="210"/>
      <c r="E71" s="210"/>
      <c r="F71" s="144"/>
    </row>
    <row r="72" spans="1:6" ht="13.5" customHeight="1">
      <c r="A72" s="142"/>
      <c r="B72" s="143" t="s">
        <v>197</v>
      </c>
      <c r="C72" s="210"/>
      <c r="D72" s="210"/>
      <c r="E72" s="210"/>
      <c r="F72" s="144"/>
    </row>
    <row r="73" spans="1:6" ht="13.5" customHeight="1">
      <c r="A73" s="142"/>
      <c r="B73" s="143" t="s">
        <v>198</v>
      </c>
      <c r="C73" s="210"/>
      <c r="D73" s="210"/>
      <c r="E73" s="210"/>
      <c r="F73" s="63"/>
    </row>
    <row r="74" spans="1:6" ht="13.5" customHeight="1">
      <c r="A74" s="26" t="s">
        <v>58</v>
      </c>
      <c r="B74" s="12" t="s">
        <v>59</v>
      </c>
      <c r="C74" s="184">
        <f>SUM(C75:C76)</f>
        <v>112200</v>
      </c>
      <c r="D74" s="184">
        <f>SUM(D75:D76)</f>
        <v>121798.72</v>
      </c>
      <c r="E74" s="184"/>
      <c r="F74" s="57">
        <f t="shared" si="2"/>
        <v>108.55500891265596</v>
      </c>
    </row>
    <row r="75" spans="1:6" ht="13.5" customHeight="1">
      <c r="A75" s="43" t="s">
        <v>122</v>
      </c>
      <c r="B75" s="44" t="s">
        <v>60</v>
      </c>
      <c r="C75" s="188">
        <v>110000</v>
      </c>
      <c r="D75" s="188">
        <v>119490.26</v>
      </c>
      <c r="E75" s="188"/>
      <c r="F75" s="53">
        <f t="shared" si="2"/>
        <v>108.62750909090909</v>
      </c>
    </row>
    <row r="76" spans="1:6" ht="13.5" customHeight="1">
      <c r="A76" s="69" t="s">
        <v>133</v>
      </c>
      <c r="B76" s="70" t="s">
        <v>61</v>
      </c>
      <c r="C76" s="190">
        <v>2200</v>
      </c>
      <c r="D76" s="190">
        <v>2308.46</v>
      </c>
      <c r="E76" s="190"/>
      <c r="F76" s="71">
        <f t="shared" si="2"/>
        <v>104.93</v>
      </c>
    </row>
    <row r="77" spans="1:6" ht="13.5" customHeight="1">
      <c r="A77" s="153" t="s">
        <v>62</v>
      </c>
      <c r="B77" s="154" t="s">
        <v>218</v>
      </c>
      <c r="C77" s="211">
        <f>SUM(C82:C88)</f>
        <v>8506500</v>
      </c>
      <c r="D77" s="211">
        <f>SUM(D82:D88)</f>
        <v>8170881.3999999985</v>
      </c>
      <c r="E77" s="211"/>
      <c r="F77" s="155">
        <f t="shared" si="2"/>
        <v>96.05456298124962</v>
      </c>
    </row>
    <row r="78" spans="1:6" ht="13.5" customHeight="1">
      <c r="A78" s="151"/>
      <c r="B78" s="2" t="s">
        <v>219</v>
      </c>
      <c r="C78" s="212"/>
      <c r="D78" s="212"/>
      <c r="E78" s="212"/>
      <c r="F78" s="152"/>
    </row>
    <row r="79" spans="1:6" ht="13.5" customHeight="1">
      <c r="A79" s="151"/>
      <c r="B79" s="2" t="s">
        <v>220</v>
      </c>
      <c r="C79" s="212"/>
      <c r="D79" s="212"/>
      <c r="E79" s="212"/>
      <c r="F79" s="152"/>
    </row>
    <row r="80" spans="1:6" ht="13.5" customHeight="1">
      <c r="A80" s="151"/>
      <c r="B80" s="2" t="s">
        <v>221</v>
      </c>
      <c r="C80" s="212"/>
      <c r="D80" s="212"/>
      <c r="E80" s="212"/>
      <c r="F80" s="152"/>
    </row>
    <row r="81" spans="1:6" ht="13.5" customHeight="1">
      <c r="A81" s="151"/>
      <c r="B81" s="2" t="s">
        <v>222</v>
      </c>
      <c r="C81" s="212"/>
      <c r="D81" s="212"/>
      <c r="E81" s="212"/>
      <c r="F81" s="152"/>
    </row>
    <row r="82" spans="1:6" ht="13.5" customHeight="1">
      <c r="A82" s="43" t="s">
        <v>123</v>
      </c>
      <c r="B82" s="44" t="s">
        <v>14</v>
      </c>
      <c r="C82" s="188">
        <v>8300000</v>
      </c>
      <c r="D82" s="188">
        <v>7996936.02</v>
      </c>
      <c r="E82" s="188"/>
      <c r="F82" s="53">
        <f t="shared" si="2"/>
        <v>96.34862674698795</v>
      </c>
    </row>
    <row r="83" spans="1:6" ht="13.5" customHeight="1">
      <c r="A83" s="45" t="s">
        <v>124</v>
      </c>
      <c r="B83" s="46" t="s">
        <v>12</v>
      </c>
      <c r="C83" s="189">
        <v>10000</v>
      </c>
      <c r="D83" s="189">
        <v>8021.85</v>
      </c>
      <c r="E83" s="189"/>
      <c r="F83" s="53">
        <f t="shared" si="2"/>
        <v>80.2185</v>
      </c>
    </row>
    <row r="84" spans="1:6" ht="13.5" customHeight="1">
      <c r="A84" s="69" t="s">
        <v>125</v>
      </c>
      <c r="B84" s="70" t="s">
        <v>13</v>
      </c>
      <c r="C84" s="190">
        <v>23000</v>
      </c>
      <c r="D84" s="190">
        <v>25301.5</v>
      </c>
      <c r="E84" s="190"/>
      <c r="F84" s="53">
        <f t="shared" si="2"/>
        <v>110.00652173913043</v>
      </c>
    </row>
    <row r="85" spans="1:6" ht="13.5" customHeight="1">
      <c r="A85" s="45" t="s">
        <v>126</v>
      </c>
      <c r="B85" s="46" t="s">
        <v>15</v>
      </c>
      <c r="C85" s="189">
        <v>150000</v>
      </c>
      <c r="D85" s="189">
        <v>123759.02</v>
      </c>
      <c r="E85" s="189"/>
      <c r="F85" s="53">
        <f t="shared" si="2"/>
        <v>82.50601333333334</v>
      </c>
    </row>
    <row r="86" spans="1:6" ht="12.75" customHeight="1">
      <c r="A86" s="45" t="s">
        <v>132</v>
      </c>
      <c r="B86" s="46" t="s">
        <v>66</v>
      </c>
      <c r="C86" s="189">
        <v>18000</v>
      </c>
      <c r="D86" s="189">
        <v>13219</v>
      </c>
      <c r="E86" s="189"/>
      <c r="F86" s="53">
        <f t="shared" si="2"/>
        <v>73.43888888888888</v>
      </c>
    </row>
    <row r="87" spans="1:6" ht="12.75" customHeight="1">
      <c r="A87" s="45" t="s">
        <v>117</v>
      </c>
      <c r="B87" s="46" t="s">
        <v>32</v>
      </c>
      <c r="C87" s="189">
        <v>500</v>
      </c>
      <c r="D87" s="189">
        <v>158.17</v>
      </c>
      <c r="E87" s="189"/>
      <c r="F87" s="53">
        <f t="shared" si="2"/>
        <v>31.633999999999997</v>
      </c>
    </row>
    <row r="88" spans="1:6" ht="12.75" customHeight="1">
      <c r="A88" s="35" t="s">
        <v>133</v>
      </c>
      <c r="B88" s="36" t="s">
        <v>67</v>
      </c>
      <c r="C88" s="213">
        <v>5000</v>
      </c>
      <c r="D88" s="213">
        <v>3485.84</v>
      </c>
      <c r="E88" s="213"/>
      <c r="F88" s="53">
        <f t="shared" si="2"/>
        <v>69.7168</v>
      </c>
    </row>
    <row r="89" spans="1:6" s="93" customFormat="1" ht="12.75" customHeight="1">
      <c r="A89" s="159" t="s">
        <v>169</v>
      </c>
      <c r="B89" s="160" t="s">
        <v>213</v>
      </c>
      <c r="C89" s="214">
        <f>SUM(C94:C104)</f>
        <v>2297500</v>
      </c>
      <c r="D89" s="214">
        <f>SUM(D94:D104)</f>
        <v>2126604.9099999997</v>
      </c>
      <c r="E89" s="214"/>
      <c r="F89" s="161">
        <f>D89/C89*100</f>
        <v>92.56169357997823</v>
      </c>
    </row>
    <row r="90" spans="1:6" s="93" customFormat="1" ht="12.75" customHeight="1">
      <c r="A90" s="156"/>
      <c r="B90" s="157" t="s">
        <v>214</v>
      </c>
      <c r="C90" s="215"/>
      <c r="D90" s="215"/>
      <c r="E90" s="215"/>
      <c r="F90" s="158"/>
    </row>
    <row r="91" spans="1:6" s="93" customFormat="1" ht="12.75" customHeight="1">
      <c r="A91" s="156"/>
      <c r="B91" s="157" t="s">
        <v>215</v>
      </c>
      <c r="C91" s="215"/>
      <c r="D91" s="215"/>
      <c r="E91" s="215"/>
      <c r="F91" s="158"/>
    </row>
    <row r="92" spans="1:6" s="93" customFormat="1" ht="12.75" customHeight="1">
      <c r="A92" s="156"/>
      <c r="B92" s="157" t="s">
        <v>216</v>
      </c>
      <c r="C92" s="215"/>
      <c r="D92" s="215"/>
      <c r="E92" s="215"/>
      <c r="F92" s="158"/>
    </row>
    <row r="93" spans="1:6" s="93" customFormat="1" ht="12.75" customHeight="1">
      <c r="A93" s="156"/>
      <c r="B93" s="157" t="s">
        <v>217</v>
      </c>
      <c r="C93" s="215"/>
      <c r="D93" s="215"/>
      <c r="E93" s="215"/>
      <c r="F93" s="130"/>
    </row>
    <row r="94" spans="1:6" ht="12.75" customHeight="1">
      <c r="A94" s="43" t="s">
        <v>123</v>
      </c>
      <c r="B94" s="44" t="s">
        <v>14</v>
      </c>
      <c r="C94" s="188">
        <v>1250000</v>
      </c>
      <c r="D94" s="188">
        <v>1226433.17</v>
      </c>
      <c r="E94" s="188"/>
      <c r="F94" s="119">
        <f aca="true" t="shared" si="3" ref="F94:F104">D94/C94*100</f>
        <v>98.1146536</v>
      </c>
    </row>
    <row r="95" spans="1:6" ht="12.75" customHeight="1">
      <c r="A95" s="45" t="s">
        <v>124</v>
      </c>
      <c r="B95" s="46" t="s">
        <v>12</v>
      </c>
      <c r="C95" s="189">
        <v>440000</v>
      </c>
      <c r="D95" s="189">
        <v>305710.92</v>
      </c>
      <c r="E95" s="189"/>
      <c r="F95" s="119">
        <f t="shared" si="3"/>
        <v>69.47975454545454</v>
      </c>
    </row>
    <row r="96" spans="1:6" ht="12.75" customHeight="1">
      <c r="A96" s="45" t="s">
        <v>125</v>
      </c>
      <c r="B96" s="46" t="s">
        <v>13</v>
      </c>
      <c r="C96" s="189">
        <v>25000</v>
      </c>
      <c r="D96" s="189">
        <v>26530.37</v>
      </c>
      <c r="E96" s="189"/>
      <c r="F96" s="119">
        <f t="shared" si="3"/>
        <v>106.12147999999999</v>
      </c>
    </row>
    <row r="97" spans="1:6" ht="12.75" customHeight="1">
      <c r="A97" s="45" t="s">
        <v>126</v>
      </c>
      <c r="B97" s="46" t="s">
        <v>15</v>
      </c>
      <c r="C97" s="189">
        <v>170000</v>
      </c>
      <c r="D97" s="189">
        <v>136176.75</v>
      </c>
      <c r="E97" s="189"/>
      <c r="F97" s="119">
        <f t="shared" si="3"/>
        <v>80.1039705882353</v>
      </c>
    </row>
    <row r="98" spans="1:6" ht="12.75" customHeight="1">
      <c r="A98" s="45" t="s">
        <v>127</v>
      </c>
      <c r="B98" s="46" t="s">
        <v>16</v>
      </c>
      <c r="C98" s="189">
        <v>42000</v>
      </c>
      <c r="D98" s="189">
        <v>46507.35</v>
      </c>
      <c r="E98" s="189"/>
      <c r="F98" s="119">
        <f t="shared" si="3"/>
        <v>110.7317857142857</v>
      </c>
    </row>
    <row r="99" spans="1:6" ht="12.75" customHeight="1">
      <c r="A99" s="45" t="s">
        <v>128</v>
      </c>
      <c r="B99" s="46" t="s">
        <v>64</v>
      </c>
      <c r="C99" s="189">
        <v>7200</v>
      </c>
      <c r="D99" s="189">
        <v>6283.43</v>
      </c>
      <c r="E99" s="189"/>
      <c r="F99" s="119">
        <f t="shared" si="3"/>
        <v>87.26986111111111</v>
      </c>
    </row>
    <row r="100" spans="1:6" ht="12.75" customHeight="1">
      <c r="A100" s="45" t="s">
        <v>130</v>
      </c>
      <c r="B100" s="46" t="s">
        <v>170</v>
      </c>
      <c r="C100" s="189">
        <v>24000</v>
      </c>
      <c r="D100" s="189">
        <v>20111.1</v>
      </c>
      <c r="E100" s="189"/>
      <c r="F100" s="119">
        <f t="shared" si="3"/>
        <v>83.79625</v>
      </c>
    </row>
    <row r="101" spans="1:6" ht="12.75" customHeight="1">
      <c r="A101" s="45" t="s">
        <v>132</v>
      </c>
      <c r="B101" s="46" t="s">
        <v>66</v>
      </c>
      <c r="C101" s="189">
        <v>320000</v>
      </c>
      <c r="D101" s="189">
        <v>338537.1</v>
      </c>
      <c r="E101" s="189"/>
      <c r="F101" s="119">
        <f t="shared" si="3"/>
        <v>105.79284375</v>
      </c>
    </row>
    <row r="102" spans="1:6" ht="12.75" customHeight="1">
      <c r="A102" s="45" t="s">
        <v>231</v>
      </c>
      <c r="B102" s="46" t="s">
        <v>247</v>
      </c>
      <c r="C102" s="189">
        <v>100</v>
      </c>
      <c r="D102" s="189">
        <v>66</v>
      </c>
      <c r="E102" s="189"/>
      <c r="F102" s="119">
        <f t="shared" si="3"/>
        <v>66</v>
      </c>
    </row>
    <row r="103" spans="1:6" ht="12.75" customHeight="1">
      <c r="A103" s="45" t="s">
        <v>117</v>
      </c>
      <c r="B103" s="46" t="s">
        <v>63</v>
      </c>
      <c r="C103" s="189">
        <v>7000</v>
      </c>
      <c r="D103" s="189">
        <v>8020.65</v>
      </c>
      <c r="E103" s="189"/>
      <c r="F103" s="119">
        <f t="shared" si="3"/>
        <v>114.58071428571428</v>
      </c>
    </row>
    <row r="104" spans="1:6" ht="12.75" customHeight="1">
      <c r="A104" s="35" t="s">
        <v>133</v>
      </c>
      <c r="B104" s="36" t="s">
        <v>67</v>
      </c>
      <c r="C104" s="213">
        <v>12200</v>
      </c>
      <c r="D104" s="213">
        <v>12228.07</v>
      </c>
      <c r="E104" s="213"/>
      <c r="F104" s="167">
        <f t="shared" si="3"/>
        <v>100.2300819672131</v>
      </c>
    </row>
    <row r="105" spans="1:6" ht="13.5" customHeight="1">
      <c r="A105" s="151" t="s">
        <v>68</v>
      </c>
      <c r="B105" s="2" t="s">
        <v>69</v>
      </c>
      <c r="C105" s="212">
        <f>SUM(C108:C116)</f>
        <v>816491.3200000001</v>
      </c>
      <c r="D105" s="212">
        <f>SUM(D108:D116)</f>
        <v>760820.49</v>
      </c>
      <c r="E105" s="212">
        <f>SUM(E108:E116)</f>
        <v>0</v>
      </c>
      <c r="F105" s="152">
        <f aca="true" t="shared" si="4" ref="F105:F129">D105/C105*100</f>
        <v>93.18169971482367</v>
      </c>
    </row>
    <row r="106" spans="1:6" ht="13.5" customHeight="1">
      <c r="A106" s="151"/>
      <c r="B106" s="2" t="s">
        <v>209</v>
      </c>
      <c r="C106" s="212"/>
      <c r="D106" s="212"/>
      <c r="E106" s="212"/>
      <c r="F106" s="152"/>
    </row>
    <row r="107" spans="1:6" ht="13.5" customHeight="1">
      <c r="A107" s="151"/>
      <c r="B107" s="2" t="s">
        <v>210</v>
      </c>
      <c r="C107" s="212"/>
      <c r="D107" s="212"/>
      <c r="E107" s="212"/>
      <c r="F107" s="57"/>
    </row>
    <row r="108" spans="1:6" ht="13.5" customHeight="1">
      <c r="A108" s="100" t="s">
        <v>232</v>
      </c>
      <c r="B108" s="101" t="s">
        <v>248</v>
      </c>
      <c r="C108" s="199">
        <v>2658.32</v>
      </c>
      <c r="D108" s="199">
        <v>2540.41</v>
      </c>
      <c r="E108" s="233"/>
      <c r="F108" s="74">
        <f t="shared" si="4"/>
        <v>95.56449185952029</v>
      </c>
    </row>
    <row r="109" spans="1:6" s="13" customFormat="1" ht="13.5" customHeight="1">
      <c r="A109" s="76" t="s">
        <v>134</v>
      </c>
      <c r="B109" s="73" t="s">
        <v>70</v>
      </c>
      <c r="C109" s="217">
        <v>78000</v>
      </c>
      <c r="D109" s="217">
        <v>82976.24</v>
      </c>
      <c r="E109" s="217"/>
      <c r="F109" s="74">
        <f t="shared" si="4"/>
        <v>106.37979487179487</v>
      </c>
    </row>
    <row r="110" spans="1:6" s="13" customFormat="1" ht="13.5" customHeight="1">
      <c r="A110" s="76" t="s">
        <v>129</v>
      </c>
      <c r="B110" s="73" t="s">
        <v>65</v>
      </c>
      <c r="C110" s="217">
        <v>265000</v>
      </c>
      <c r="D110" s="217">
        <v>234070</v>
      </c>
      <c r="E110" s="217"/>
      <c r="F110" s="74">
        <f t="shared" si="4"/>
        <v>88.32830188679245</v>
      </c>
    </row>
    <row r="111" spans="1:6" s="13" customFormat="1" ht="13.5" customHeight="1">
      <c r="A111" s="45" t="s">
        <v>131</v>
      </c>
      <c r="B111" s="46" t="s">
        <v>182</v>
      </c>
      <c r="C111" s="189">
        <v>295000</v>
      </c>
      <c r="D111" s="189">
        <v>265448.27</v>
      </c>
      <c r="E111" s="189"/>
      <c r="F111" s="53">
        <f t="shared" si="4"/>
        <v>89.98246440677967</v>
      </c>
    </row>
    <row r="112" spans="1:6" s="13" customFormat="1" ht="13.5" customHeight="1">
      <c r="A112" s="45" t="s">
        <v>135</v>
      </c>
      <c r="B112" s="46" t="s">
        <v>105</v>
      </c>
      <c r="C112" s="189">
        <v>159853</v>
      </c>
      <c r="D112" s="189">
        <v>159933.72</v>
      </c>
      <c r="E112" s="189"/>
      <c r="F112" s="53">
        <f t="shared" si="4"/>
        <v>100.05049639356159</v>
      </c>
    </row>
    <row r="113" spans="1:6" s="13" customFormat="1" ht="13.5" customHeight="1">
      <c r="A113" s="45" t="s">
        <v>233</v>
      </c>
      <c r="B113" s="46" t="s">
        <v>249</v>
      </c>
      <c r="C113" s="189">
        <v>15000</v>
      </c>
      <c r="D113" s="189">
        <v>14958.46</v>
      </c>
      <c r="E113" s="189"/>
      <c r="F113" s="53">
        <f t="shared" si="4"/>
        <v>99.72306666666665</v>
      </c>
    </row>
    <row r="114" spans="1:6" s="13" customFormat="1" ht="13.5" customHeight="1">
      <c r="A114" s="45" t="s">
        <v>117</v>
      </c>
      <c r="B114" s="46" t="s">
        <v>32</v>
      </c>
      <c r="C114" s="189">
        <v>100</v>
      </c>
      <c r="D114" s="189">
        <v>44</v>
      </c>
      <c r="E114" s="189"/>
      <c r="F114" s="53">
        <f t="shared" si="4"/>
        <v>44</v>
      </c>
    </row>
    <row r="115" spans="1:6" ht="13.5" customHeight="1">
      <c r="A115" s="45" t="s">
        <v>133</v>
      </c>
      <c r="B115" s="46" t="s">
        <v>67</v>
      </c>
      <c r="C115" s="189">
        <v>380</v>
      </c>
      <c r="D115" s="189">
        <v>353.91</v>
      </c>
      <c r="E115" s="189"/>
      <c r="F115" s="53">
        <f t="shared" si="4"/>
        <v>93.1342105263158</v>
      </c>
    </row>
    <row r="116" spans="1:6" ht="13.5" customHeight="1">
      <c r="A116" s="27" t="s">
        <v>119</v>
      </c>
      <c r="B116" s="8" t="s">
        <v>45</v>
      </c>
      <c r="C116" s="191">
        <v>500</v>
      </c>
      <c r="D116" s="191">
        <v>495.48</v>
      </c>
      <c r="E116" s="191"/>
      <c r="F116" s="53">
        <f t="shared" si="4"/>
        <v>99.096</v>
      </c>
    </row>
    <row r="117" spans="1:6" ht="13.5" customHeight="1">
      <c r="A117" s="153" t="s">
        <v>71</v>
      </c>
      <c r="B117" s="154" t="s">
        <v>211</v>
      </c>
      <c r="C117" s="211">
        <f>SUM(C119:C120)</f>
        <v>4061205</v>
      </c>
      <c r="D117" s="211">
        <f>SUM(D119:D120)</f>
        <v>4166430.32</v>
      </c>
      <c r="E117" s="211"/>
      <c r="F117" s="155">
        <f t="shared" si="4"/>
        <v>102.5909876502171</v>
      </c>
    </row>
    <row r="118" spans="1:6" ht="13.5" customHeight="1">
      <c r="A118" s="151"/>
      <c r="B118" s="2" t="s">
        <v>212</v>
      </c>
      <c r="C118" s="212"/>
      <c r="D118" s="212"/>
      <c r="E118" s="212"/>
      <c r="F118" s="152"/>
    </row>
    <row r="119" spans="1:6" s="34" customFormat="1" ht="13.5" customHeight="1">
      <c r="A119" s="37" t="s">
        <v>136</v>
      </c>
      <c r="B119" s="38" t="s">
        <v>72</v>
      </c>
      <c r="C119" s="197">
        <v>3111205</v>
      </c>
      <c r="D119" s="197">
        <v>3219727</v>
      </c>
      <c r="E119" s="197"/>
      <c r="F119" s="53">
        <f t="shared" si="4"/>
        <v>103.4881018769255</v>
      </c>
    </row>
    <row r="120" spans="1:6" ht="13.5" customHeight="1" thickBot="1">
      <c r="A120" s="123" t="s">
        <v>137</v>
      </c>
      <c r="B120" s="124" t="s">
        <v>73</v>
      </c>
      <c r="C120" s="201">
        <v>950000</v>
      </c>
      <c r="D120" s="201">
        <v>946703.32</v>
      </c>
      <c r="E120" s="201"/>
      <c r="F120" s="122">
        <f t="shared" si="4"/>
        <v>99.65298105263157</v>
      </c>
    </row>
    <row r="121" spans="1:6" s="162" customFormat="1" ht="12.75" customHeight="1" thickBot="1" thickTop="1">
      <c r="A121" s="263" t="s">
        <v>225</v>
      </c>
      <c r="B121" s="264">
        <v>2</v>
      </c>
      <c r="C121" s="265">
        <v>3</v>
      </c>
      <c r="D121" s="265">
        <v>4</v>
      </c>
      <c r="E121" s="265">
        <v>5</v>
      </c>
      <c r="F121" s="266">
        <v>6</v>
      </c>
    </row>
    <row r="122" spans="1:6" ht="13.5" customHeight="1">
      <c r="A122" s="131" t="s">
        <v>74</v>
      </c>
      <c r="B122" s="132" t="s">
        <v>19</v>
      </c>
      <c r="C122" s="203">
        <f>SUM(C123+C127+C125)</f>
        <v>5394396</v>
      </c>
      <c r="D122" s="203">
        <f>SUM(D123+D127+D125)</f>
        <v>5391060.46</v>
      </c>
      <c r="E122" s="203"/>
      <c r="F122" s="133">
        <f t="shared" si="4"/>
        <v>99.9381665713826</v>
      </c>
    </row>
    <row r="123" spans="1:6" ht="13.5" customHeight="1">
      <c r="A123" s="11">
        <v>75801</v>
      </c>
      <c r="B123" s="12" t="s">
        <v>224</v>
      </c>
      <c r="C123" s="184">
        <f>SUM(C124)</f>
        <v>5346799</v>
      </c>
      <c r="D123" s="184">
        <f>SUM(D124)</f>
        <v>5346799</v>
      </c>
      <c r="E123" s="184"/>
      <c r="F123" s="58">
        <f t="shared" si="4"/>
        <v>100</v>
      </c>
    </row>
    <row r="124" spans="1:6" ht="13.5" customHeight="1">
      <c r="A124" s="7">
        <v>2920</v>
      </c>
      <c r="B124" s="8" t="s">
        <v>75</v>
      </c>
      <c r="C124" s="191">
        <v>5346799</v>
      </c>
      <c r="D124" s="191">
        <v>5346799</v>
      </c>
      <c r="E124" s="191"/>
      <c r="F124" s="59">
        <f t="shared" si="4"/>
        <v>100</v>
      </c>
    </row>
    <row r="125" spans="1:6" s="93" customFormat="1" ht="13.5" customHeight="1">
      <c r="A125" s="94">
        <v>75807</v>
      </c>
      <c r="B125" s="95" t="s">
        <v>161</v>
      </c>
      <c r="C125" s="187">
        <f>SUM(C126)</f>
        <v>18527</v>
      </c>
      <c r="D125" s="187">
        <f>SUM(D126)</f>
        <v>18527</v>
      </c>
      <c r="E125" s="187"/>
      <c r="F125" s="96">
        <f t="shared" si="4"/>
        <v>100</v>
      </c>
    </row>
    <row r="126" spans="1:6" ht="13.5" customHeight="1">
      <c r="A126" s="68">
        <v>2920</v>
      </c>
      <c r="B126" s="6" t="s">
        <v>75</v>
      </c>
      <c r="C126" s="205">
        <v>18527</v>
      </c>
      <c r="D126" s="205">
        <v>18527</v>
      </c>
      <c r="E126" s="205"/>
      <c r="F126" s="67">
        <f t="shared" si="4"/>
        <v>100</v>
      </c>
    </row>
    <row r="127" spans="1:6" ht="13.5" customHeight="1">
      <c r="A127" s="11">
        <v>75814</v>
      </c>
      <c r="B127" s="12" t="s">
        <v>29</v>
      </c>
      <c r="C127" s="184">
        <f>SUM(C128:C129)</f>
        <v>29070</v>
      </c>
      <c r="D127" s="184">
        <f>SUM(D128:D129)</f>
        <v>25734.46</v>
      </c>
      <c r="E127" s="184"/>
      <c r="F127" s="58">
        <f t="shared" si="4"/>
        <v>88.52583419332645</v>
      </c>
    </row>
    <row r="128" spans="1:6" ht="12.75" customHeight="1">
      <c r="A128" s="69" t="s">
        <v>117</v>
      </c>
      <c r="B128" s="70" t="s">
        <v>32</v>
      </c>
      <c r="C128" s="190">
        <v>70</v>
      </c>
      <c r="D128" s="195">
        <v>0</v>
      </c>
      <c r="E128" s="190"/>
      <c r="F128" s="71">
        <f t="shared" si="4"/>
        <v>0</v>
      </c>
    </row>
    <row r="129" spans="1:6" ht="12.75" customHeight="1" thickBot="1">
      <c r="A129" s="30" t="s">
        <v>111</v>
      </c>
      <c r="B129" s="31" t="s">
        <v>38</v>
      </c>
      <c r="C129" s="196">
        <v>29000</v>
      </c>
      <c r="D129" s="202">
        <v>25734.46</v>
      </c>
      <c r="E129" s="196"/>
      <c r="F129" s="65">
        <f t="shared" si="4"/>
        <v>88.7395172413793</v>
      </c>
    </row>
    <row r="130" spans="1:6" ht="13.5" customHeight="1">
      <c r="A130" s="131" t="s">
        <v>76</v>
      </c>
      <c r="B130" s="132" t="s">
        <v>30</v>
      </c>
      <c r="C130" s="203">
        <f>SUM(C131+C149+C144+C152+C141)</f>
        <v>315075</v>
      </c>
      <c r="D130" s="203">
        <f>SUM(D131+D149+D144+D152+D141)</f>
        <v>293683.31000000006</v>
      </c>
      <c r="E130" s="203">
        <f>SUM(E131+E149+E144+E152+E141)</f>
        <v>54817.66</v>
      </c>
      <c r="F130" s="63">
        <f aca="true" t="shared" si="5" ref="F130:F148">D130/C130*100</f>
        <v>93.21060382448624</v>
      </c>
    </row>
    <row r="131" spans="1:6" ht="12.75" customHeight="1">
      <c r="A131" s="11">
        <v>80101</v>
      </c>
      <c r="B131" s="12" t="s">
        <v>101</v>
      </c>
      <c r="C131" s="184">
        <f>SUM(C132:C140)</f>
        <v>289403</v>
      </c>
      <c r="D131" s="184">
        <f>SUM(D132:D140)</f>
        <v>279524.53</v>
      </c>
      <c r="E131" s="184">
        <f>SUM(E132:E140)</f>
        <v>54817.66</v>
      </c>
      <c r="F131" s="58">
        <f t="shared" si="5"/>
        <v>96.58660414715813</v>
      </c>
    </row>
    <row r="132" spans="1:6" ht="12.75" customHeight="1">
      <c r="A132" s="113" t="s">
        <v>117</v>
      </c>
      <c r="B132" s="111" t="s">
        <v>32</v>
      </c>
      <c r="C132" s="192">
        <v>40</v>
      </c>
      <c r="D132" s="192">
        <v>0</v>
      </c>
      <c r="E132" s="192"/>
      <c r="F132" s="168">
        <f t="shared" si="5"/>
        <v>0</v>
      </c>
    </row>
    <row r="133" spans="1:6" s="92" customFormat="1" ht="12.75" customHeight="1">
      <c r="A133" s="113" t="s">
        <v>118</v>
      </c>
      <c r="B133" s="111" t="s">
        <v>160</v>
      </c>
      <c r="C133" s="192">
        <v>18500</v>
      </c>
      <c r="D133" s="192">
        <v>16666.25</v>
      </c>
      <c r="E133" s="192"/>
      <c r="F133" s="105">
        <f t="shared" si="5"/>
        <v>90.08783783783784</v>
      </c>
    </row>
    <row r="134" spans="1:6" s="92" customFormat="1" ht="12.75" customHeight="1">
      <c r="A134" s="103" t="s">
        <v>111</v>
      </c>
      <c r="B134" s="104" t="s">
        <v>38</v>
      </c>
      <c r="C134" s="193">
        <v>100</v>
      </c>
      <c r="D134" s="193">
        <v>81.12</v>
      </c>
      <c r="E134" s="193"/>
      <c r="F134" s="105">
        <f t="shared" si="5"/>
        <v>81.12</v>
      </c>
    </row>
    <row r="135" spans="1:6" s="92" customFormat="1" ht="12.75" customHeight="1">
      <c r="A135" s="103" t="s">
        <v>119</v>
      </c>
      <c r="B135" s="46" t="s">
        <v>45</v>
      </c>
      <c r="C135" s="193">
        <v>775</v>
      </c>
      <c r="D135" s="193">
        <v>777.32</v>
      </c>
      <c r="E135" s="193"/>
      <c r="F135" s="105">
        <f t="shared" si="5"/>
        <v>100.29935483870969</v>
      </c>
    </row>
    <row r="136" spans="1:6" s="34" customFormat="1" ht="12.75" customHeight="1">
      <c r="A136" s="112">
        <v>2030</v>
      </c>
      <c r="B136" s="260" t="s">
        <v>77</v>
      </c>
      <c r="C136" s="194">
        <v>15255</v>
      </c>
      <c r="D136" s="194">
        <v>7817.66</v>
      </c>
      <c r="E136" s="194">
        <v>7817.66</v>
      </c>
      <c r="F136" s="105">
        <f t="shared" si="5"/>
        <v>51.24654211733858</v>
      </c>
    </row>
    <row r="137" spans="1:6" s="34" customFormat="1" ht="12.75" customHeight="1">
      <c r="A137" s="112">
        <v>2700</v>
      </c>
      <c r="B137" s="40" t="s">
        <v>250</v>
      </c>
      <c r="C137" s="194">
        <v>5900</v>
      </c>
      <c r="D137" s="194">
        <v>5900</v>
      </c>
      <c r="E137" s="194"/>
      <c r="F137" s="105">
        <f t="shared" si="5"/>
        <v>100</v>
      </c>
    </row>
    <row r="138" spans="1:6" s="92" customFormat="1" ht="12.75" customHeight="1">
      <c r="A138" s="103" t="s">
        <v>175</v>
      </c>
      <c r="B138" s="104" t="s">
        <v>183</v>
      </c>
      <c r="C138" s="193">
        <v>31</v>
      </c>
      <c r="D138" s="193">
        <v>30.73</v>
      </c>
      <c r="E138" s="193"/>
      <c r="F138" s="105">
        <f t="shared" si="5"/>
        <v>99.12903225806453</v>
      </c>
    </row>
    <row r="139" spans="1:6" s="92" customFormat="1" ht="12.75" customHeight="1">
      <c r="A139" s="103" t="s">
        <v>178</v>
      </c>
      <c r="B139" s="104" t="s">
        <v>184</v>
      </c>
      <c r="C139" s="193">
        <v>47000</v>
      </c>
      <c r="D139" s="193">
        <v>47000</v>
      </c>
      <c r="E139" s="193">
        <v>47000</v>
      </c>
      <c r="F139" s="105">
        <f>D139/C139*100</f>
        <v>100</v>
      </c>
    </row>
    <row r="140" spans="1:6" s="34" customFormat="1" ht="12.75" customHeight="1">
      <c r="A140" s="244">
        <v>6339</v>
      </c>
      <c r="B140" s="126" t="s">
        <v>185</v>
      </c>
      <c r="C140" s="195">
        <v>201802</v>
      </c>
      <c r="D140" s="195">
        <v>201251.45</v>
      </c>
      <c r="E140" s="195"/>
      <c r="F140" s="167">
        <f>D140/C140*100</f>
        <v>99.72718308044519</v>
      </c>
    </row>
    <row r="141" spans="1:6" s="93" customFormat="1" ht="12.75" customHeight="1">
      <c r="A141" s="94">
        <v>80104</v>
      </c>
      <c r="B141" s="95" t="s">
        <v>236</v>
      </c>
      <c r="C141" s="187">
        <f>C142+C143</f>
        <v>2560</v>
      </c>
      <c r="D141" s="187">
        <f>D142+D143</f>
        <v>2292.61</v>
      </c>
      <c r="E141" s="187">
        <f>E142+E143</f>
        <v>0</v>
      </c>
      <c r="F141" s="96">
        <f>D141/C141*100</f>
        <v>89.55507812500001</v>
      </c>
    </row>
    <row r="142" spans="1:6" s="34" customFormat="1" ht="12.75" customHeight="1">
      <c r="A142" s="37" t="s">
        <v>118</v>
      </c>
      <c r="B142" s="101" t="s">
        <v>160</v>
      </c>
      <c r="C142" s="197">
        <v>2500</v>
      </c>
      <c r="D142" s="197">
        <v>2250</v>
      </c>
      <c r="E142" s="197"/>
      <c r="F142" s="102">
        <f>D142/C142*100</f>
        <v>90</v>
      </c>
    </row>
    <row r="143" spans="1:6" s="34" customFormat="1" ht="12.75" customHeight="1">
      <c r="A143" s="127" t="s">
        <v>119</v>
      </c>
      <c r="B143" s="8" t="s">
        <v>45</v>
      </c>
      <c r="C143" s="200">
        <v>60</v>
      </c>
      <c r="D143" s="200">
        <v>42.61</v>
      </c>
      <c r="E143" s="200"/>
      <c r="F143" s="136">
        <f>D143/C143*100</f>
        <v>71.01666666666667</v>
      </c>
    </row>
    <row r="144" spans="1:6" s="93" customFormat="1" ht="12.75" customHeight="1">
      <c r="A144" s="94">
        <v>80110</v>
      </c>
      <c r="B144" s="95" t="s">
        <v>179</v>
      </c>
      <c r="C144" s="187">
        <f>C145+C146+C147+C148</f>
        <v>9690</v>
      </c>
      <c r="D144" s="187">
        <f>D145+D146+D147+D148</f>
        <v>9633.65</v>
      </c>
      <c r="E144" s="187">
        <f>E145+E146+E147+E148</f>
        <v>0</v>
      </c>
      <c r="F144" s="130">
        <f t="shared" si="5"/>
        <v>99.41847265221878</v>
      </c>
    </row>
    <row r="145" spans="1:6" s="92" customFormat="1" ht="12.75" customHeight="1">
      <c r="A145" s="100" t="s">
        <v>117</v>
      </c>
      <c r="B145" s="101" t="s">
        <v>186</v>
      </c>
      <c r="C145" s="199">
        <v>40</v>
      </c>
      <c r="D145" s="199">
        <v>28</v>
      </c>
      <c r="E145" s="199"/>
      <c r="F145" s="102">
        <f t="shared" si="5"/>
        <v>70</v>
      </c>
    </row>
    <row r="146" spans="1:6" s="92" customFormat="1" ht="12.75" customHeight="1">
      <c r="A146" s="103" t="s">
        <v>118</v>
      </c>
      <c r="B146" s="40" t="s">
        <v>51</v>
      </c>
      <c r="C146" s="193">
        <v>5000</v>
      </c>
      <c r="D146" s="193">
        <v>4956.5</v>
      </c>
      <c r="E146" s="193"/>
      <c r="F146" s="105">
        <f t="shared" si="5"/>
        <v>99.13</v>
      </c>
    </row>
    <row r="147" spans="1:6" s="92" customFormat="1" ht="12.75" customHeight="1">
      <c r="A147" s="103" t="s">
        <v>119</v>
      </c>
      <c r="B147" s="46" t="s">
        <v>45</v>
      </c>
      <c r="C147" s="193">
        <v>150</v>
      </c>
      <c r="D147" s="193">
        <v>149.15</v>
      </c>
      <c r="E147" s="193"/>
      <c r="F147" s="105">
        <f t="shared" si="5"/>
        <v>99.43333333333334</v>
      </c>
    </row>
    <row r="148" spans="1:6" s="92" customFormat="1" ht="12.75" customHeight="1">
      <c r="A148" s="240" t="s">
        <v>234</v>
      </c>
      <c r="B148" s="260" t="s">
        <v>250</v>
      </c>
      <c r="C148" s="241">
        <v>4500</v>
      </c>
      <c r="D148" s="241">
        <v>4500</v>
      </c>
      <c r="E148" s="241"/>
      <c r="F148" s="167">
        <f t="shared" si="5"/>
        <v>100</v>
      </c>
    </row>
    <row r="149" spans="1:6" s="93" customFormat="1" ht="12.75" customHeight="1">
      <c r="A149" s="94">
        <v>80114</v>
      </c>
      <c r="B149" s="95" t="s">
        <v>138</v>
      </c>
      <c r="C149" s="187">
        <f>SUM(C150:C151)</f>
        <v>1245</v>
      </c>
      <c r="D149" s="187">
        <f>SUM(D150:D151)</f>
        <v>2232.52</v>
      </c>
      <c r="E149" s="187">
        <f>SUM(E150:E151)</f>
        <v>0</v>
      </c>
      <c r="F149" s="96">
        <f aca="true" t="shared" si="6" ref="F149:F163">D149/C149*100</f>
        <v>179.318875502008</v>
      </c>
    </row>
    <row r="150" spans="1:6" ht="12.75" customHeight="1">
      <c r="A150" s="43" t="s">
        <v>111</v>
      </c>
      <c r="B150" s="44" t="s">
        <v>38</v>
      </c>
      <c r="C150" s="188">
        <v>1235</v>
      </c>
      <c r="D150" s="188">
        <v>1131.52</v>
      </c>
      <c r="E150" s="188"/>
      <c r="F150" s="53">
        <f t="shared" si="6"/>
        <v>91.62105263157895</v>
      </c>
    </row>
    <row r="151" spans="1:6" ht="12.75" customHeight="1">
      <c r="A151" s="69" t="s">
        <v>119</v>
      </c>
      <c r="B151" s="70" t="s">
        <v>115</v>
      </c>
      <c r="C151" s="190">
        <v>10</v>
      </c>
      <c r="D151" s="190">
        <v>1101</v>
      </c>
      <c r="E151" s="190"/>
      <c r="F151" s="67">
        <f t="shared" si="6"/>
        <v>11010</v>
      </c>
    </row>
    <row r="152" spans="1:6" s="93" customFormat="1" ht="12.75" customHeight="1">
      <c r="A152" s="99" t="s">
        <v>235</v>
      </c>
      <c r="B152" s="95" t="s">
        <v>9</v>
      </c>
      <c r="C152" s="187">
        <f>C153</f>
        <v>12177</v>
      </c>
      <c r="D152" s="187">
        <f>D153</f>
        <v>0</v>
      </c>
      <c r="E152" s="187">
        <f>E153</f>
        <v>0</v>
      </c>
      <c r="F152" s="243">
        <f t="shared" si="6"/>
        <v>0</v>
      </c>
    </row>
    <row r="153" spans="1:6" ht="12.75" customHeight="1" thickBot="1">
      <c r="A153" s="25" t="s">
        <v>152</v>
      </c>
      <c r="B153" s="40" t="s">
        <v>77</v>
      </c>
      <c r="C153" s="205">
        <v>12177</v>
      </c>
      <c r="D153" s="205">
        <v>0</v>
      </c>
      <c r="E153" s="205">
        <v>0</v>
      </c>
      <c r="F153" s="242">
        <f t="shared" si="6"/>
        <v>0</v>
      </c>
    </row>
    <row r="154" spans="1:6" ht="14.25" customHeight="1">
      <c r="A154" s="22" t="s">
        <v>180</v>
      </c>
      <c r="B154" s="23" t="s">
        <v>200</v>
      </c>
      <c r="C154" s="186">
        <f aca="true" t="shared" si="7" ref="C154:E155">C155</f>
        <v>400</v>
      </c>
      <c r="D154" s="186">
        <f t="shared" si="7"/>
        <v>0</v>
      </c>
      <c r="E154" s="186">
        <f t="shared" si="7"/>
        <v>0</v>
      </c>
      <c r="F154" s="66">
        <f>D154/C154*100</f>
        <v>0</v>
      </c>
    </row>
    <row r="155" spans="1:6" s="93" customFormat="1" ht="12.75" customHeight="1">
      <c r="A155" s="99" t="s">
        <v>237</v>
      </c>
      <c r="B155" s="95" t="s">
        <v>9</v>
      </c>
      <c r="C155" s="187">
        <f t="shared" si="7"/>
        <v>400</v>
      </c>
      <c r="D155" s="187">
        <f t="shared" si="7"/>
        <v>0</v>
      </c>
      <c r="E155" s="187">
        <f t="shared" si="7"/>
        <v>0</v>
      </c>
      <c r="F155" s="130">
        <f>D155/C155*100</f>
        <v>0</v>
      </c>
    </row>
    <row r="156" spans="1:6" ht="12.75" customHeight="1" thickBot="1">
      <c r="A156" s="25" t="s">
        <v>149</v>
      </c>
      <c r="B156" s="16" t="s">
        <v>53</v>
      </c>
      <c r="C156" s="205">
        <v>400</v>
      </c>
      <c r="D156" s="205">
        <v>0</v>
      </c>
      <c r="E156" s="205">
        <v>0</v>
      </c>
      <c r="F156" s="136">
        <f>D156/C156*100</f>
        <v>0</v>
      </c>
    </row>
    <row r="157" spans="1:6" ht="14.25" customHeight="1">
      <c r="A157" s="22" t="s">
        <v>139</v>
      </c>
      <c r="B157" s="23" t="s">
        <v>11</v>
      </c>
      <c r="C157" s="186">
        <f>SUM(C158+C160+C165+C167+C172+C175+C181+C179)</f>
        <v>3680709.49</v>
      </c>
      <c r="D157" s="186">
        <f>SUM(D158+D160+D165+D167+D172+D175+D181+D179)</f>
        <v>3612833.06</v>
      </c>
      <c r="E157" s="186">
        <f>SUM(E158+E160+E165+E167+E172+E175+E181+E179)</f>
        <v>3578443.3800000004</v>
      </c>
      <c r="F157" s="66">
        <f t="shared" si="6"/>
        <v>98.15588733138512</v>
      </c>
    </row>
    <row r="158" spans="1:6" ht="12.75" customHeight="1">
      <c r="A158" s="26" t="s">
        <v>140</v>
      </c>
      <c r="B158" s="12" t="s">
        <v>79</v>
      </c>
      <c r="C158" s="184">
        <f>SUM(C159)</f>
        <v>108399.49</v>
      </c>
      <c r="D158" s="184">
        <f>SUM(D159)</f>
        <v>108399.49</v>
      </c>
      <c r="E158" s="184">
        <f>SUM(E159)</f>
        <v>108399.49</v>
      </c>
      <c r="F158" s="58">
        <f t="shared" si="6"/>
        <v>100</v>
      </c>
    </row>
    <row r="159" spans="1:6" ht="12.75" customHeight="1">
      <c r="A159" s="97" t="s">
        <v>146</v>
      </c>
      <c r="B159" s="98" t="s">
        <v>42</v>
      </c>
      <c r="C159" s="204">
        <v>108399.49</v>
      </c>
      <c r="D159" s="204">
        <v>108399.49</v>
      </c>
      <c r="E159" s="204">
        <v>108399.49</v>
      </c>
      <c r="F159" s="59">
        <f t="shared" si="6"/>
        <v>100</v>
      </c>
    </row>
    <row r="160" spans="1:6" s="93" customFormat="1" ht="12.75" customHeight="1">
      <c r="A160" s="159" t="s">
        <v>147</v>
      </c>
      <c r="B160" s="160" t="s">
        <v>148</v>
      </c>
      <c r="C160" s="214">
        <f>SUM(C161:C164)</f>
        <v>2650350</v>
      </c>
      <c r="D160" s="214">
        <f>SUM(D161:D164)</f>
        <v>2600060.04</v>
      </c>
      <c r="E160" s="214">
        <f>SUM(E161:E164)</f>
        <v>2598021.83</v>
      </c>
      <c r="F160" s="161">
        <f t="shared" si="6"/>
        <v>98.10251627143585</v>
      </c>
    </row>
    <row r="161" spans="1:6" s="92" customFormat="1" ht="12.75" customHeight="1">
      <c r="A161" s="100" t="s">
        <v>111</v>
      </c>
      <c r="B161" s="101" t="s">
        <v>187</v>
      </c>
      <c r="C161" s="199">
        <v>350</v>
      </c>
      <c r="D161" s="199">
        <v>9.46</v>
      </c>
      <c r="E161" s="199"/>
      <c r="F161" s="102">
        <f t="shared" si="6"/>
        <v>2.702857142857143</v>
      </c>
    </row>
    <row r="162" spans="1:6" s="92" customFormat="1" ht="12.75" customHeight="1">
      <c r="A162" s="103" t="s">
        <v>119</v>
      </c>
      <c r="B162" s="46" t="s">
        <v>45</v>
      </c>
      <c r="C162" s="193">
        <v>2000</v>
      </c>
      <c r="D162" s="193">
        <v>0</v>
      </c>
      <c r="E162" s="193"/>
      <c r="F162" s="105">
        <f t="shared" si="6"/>
        <v>0</v>
      </c>
    </row>
    <row r="163" spans="1:6" ht="12.75" customHeight="1">
      <c r="A163" s="45" t="s">
        <v>149</v>
      </c>
      <c r="B163" s="46" t="s">
        <v>150</v>
      </c>
      <c r="C163" s="189">
        <v>2648000</v>
      </c>
      <c r="D163" s="189">
        <v>2598021.83</v>
      </c>
      <c r="E163" s="189">
        <v>2598021.83</v>
      </c>
      <c r="F163" s="105">
        <f t="shared" si="6"/>
        <v>98.11260687311179</v>
      </c>
    </row>
    <row r="164" spans="1:6" ht="12.75" customHeight="1">
      <c r="A164" s="35" t="s">
        <v>155</v>
      </c>
      <c r="B164" s="36" t="s">
        <v>244</v>
      </c>
      <c r="C164" s="213">
        <v>0</v>
      </c>
      <c r="D164" s="213">
        <v>2028.75</v>
      </c>
      <c r="E164" s="213">
        <v>0</v>
      </c>
      <c r="F164" s="105"/>
    </row>
    <row r="165" spans="1:6" ht="12.75" customHeight="1">
      <c r="A165" s="26" t="s">
        <v>141</v>
      </c>
      <c r="B165" s="62" t="s">
        <v>98</v>
      </c>
      <c r="C165" s="184">
        <f>SUM(C166)</f>
        <v>21000</v>
      </c>
      <c r="D165" s="184">
        <f>SUM(D166)</f>
        <v>16012.9</v>
      </c>
      <c r="E165" s="184">
        <f>SUM(E166)</f>
        <v>16012.9</v>
      </c>
      <c r="F165" s="58">
        <f aca="true" t="shared" si="8" ref="F165:F191">D165/C165*100</f>
        <v>76.25190476190477</v>
      </c>
    </row>
    <row r="166" spans="1:6" ht="12.75" customHeight="1">
      <c r="A166" s="25" t="s">
        <v>149</v>
      </c>
      <c r="B166" s="6" t="s">
        <v>99</v>
      </c>
      <c r="C166" s="205">
        <v>21000</v>
      </c>
      <c r="D166" s="205">
        <v>16012.9</v>
      </c>
      <c r="E166" s="205">
        <v>16012.9</v>
      </c>
      <c r="F166" s="59">
        <f t="shared" si="8"/>
        <v>76.25190476190477</v>
      </c>
    </row>
    <row r="167" spans="1:6" ht="12.75" customHeight="1">
      <c r="A167" s="26" t="s">
        <v>142</v>
      </c>
      <c r="B167" s="12" t="s">
        <v>201</v>
      </c>
      <c r="C167" s="184">
        <f>SUM(C168:C171)</f>
        <v>242632</v>
      </c>
      <c r="D167" s="184">
        <f>SUM(D168:D171)</f>
        <v>236427.06</v>
      </c>
      <c r="E167" s="184">
        <f>SUM(E168:E171)</f>
        <v>224156.06</v>
      </c>
      <c r="F167" s="155">
        <f t="shared" si="8"/>
        <v>97.44265389561147</v>
      </c>
    </row>
    <row r="168" spans="1:6" ht="12.75" customHeight="1">
      <c r="A168" s="37" t="s">
        <v>151</v>
      </c>
      <c r="B168" s="38" t="s">
        <v>106</v>
      </c>
      <c r="C168" s="197">
        <v>9400</v>
      </c>
      <c r="D168" s="197">
        <v>9400</v>
      </c>
      <c r="E168" s="197"/>
      <c r="F168" s="102">
        <f t="shared" si="8"/>
        <v>100</v>
      </c>
    </row>
    <row r="169" spans="1:6" ht="12.75" customHeight="1">
      <c r="A169" s="76" t="s">
        <v>119</v>
      </c>
      <c r="B169" s="73" t="s">
        <v>45</v>
      </c>
      <c r="C169" s="217">
        <v>3132</v>
      </c>
      <c r="D169" s="217">
        <v>2871</v>
      </c>
      <c r="E169" s="217"/>
      <c r="F169" s="105">
        <f t="shared" si="8"/>
        <v>91.66666666666666</v>
      </c>
    </row>
    <row r="170" spans="1:6" ht="12.75" customHeight="1">
      <c r="A170" s="69" t="s">
        <v>149</v>
      </c>
      <c r="B170" s="70" t="s">
        <v>77</v>
      </c>
      <c r="C170" s="190">
        <v>114000</v>
      </c>
      <c r="D170" s="190">
        <v>108056.06</v>
      </c>
      <c r="E170" s="190">
        <v>108056.06</v>
      </c>
      <c r="F170" s="105">
        <f t="shared" si="8"/>
        <v>94.78601754385964</v>
      </c>
    </row>
    <row r="171" spans="1:6" ht="12.75" customHeight="1">
      <c r="A171" s="69" t="s">
        <v>152</v>
      </c>
      <c r="B171" s="70" t="s">
        <v>153</v>
      </c>
      <c r="C171" s="190">
        <v>116100</v>
      </c>
      <c r="D171" s="190">
        <v>116100</v>
      </c>
      <c r="E171" s="190">
        <v>116100</v>
      </c>
      <c r="F171" s="167">
        <f t="shared" si="8"/>
        <v>100</v>
      </c>
    </row>
    <row r="172" spans="1:6" ht="12.75" customHeight="1">
      <c r="A172" s="26" t="s">
        <v>143</v>
      </c>
      <c r="B172" s="12" t="s">
        <v>80</v>
      </c>
      <c r="C172" s="184">
        <f>SUM(C173:C174)</f>
        <v>172400</v>
      </c>
      <c r="D172" s="184">
        <f>SUM(D173:D174)</f>
        <v>171352.73</v>
      </c>
      <c r="E172" s="184">
        <f>SUM(E173:E174)</f>
        <v>168000</v>
      </c>
      <c r="F172" s="58">
        <f t="shared" si="8"/>
        <v>99.39253480278423</v>
      </c>
    </row>
    <row r="173" spans="1:6" s="92" customFormat="1" ht="12.75" customHeight="1">
      <c r="A173" s="100" t="s">
        <v>111</v>
      </c>
      <c r="B173" s="101" t="s">
        <v>38</v>
      </c>
      <c r="C173" s="199">
        <v>4400</v>
      </c>
      <c r="D173" s="199">
        <v>3352.73</v>
      </c>
      <c r="E173" s="199"/>
      <c r="F173" s="102">
        <f t="shared" si="8"/>
        <v>76.1984090909091</v>
      </c>
    </row>
    <row r="174" spans="1:6" ht="12.75" customHeight="1">
      <c r="A174" s="35" t="s">
        <v>152</v>
      </c>
      <c r="B174" s="36" t="s">
        <v>153</v>
      </c>
      <c r="C174" s="213">
        <v>168000</v>
      </c>
      <c r="D174" s="213">
        <v>168000</v>
      </c>
      <c r="E174" s="213">
        <v>168000</v>
      </c>
      <c r="F174" s="54">
        <f t="shared" si="8"/>
        <v>100</v>
      </c>
    </row>
    <row r="175" spans="1:6" ht="12.75" customHeight="1">
      <c r="A175" s="26" t="s">
        <v>144</v>
      </c>
      <c r="B175" s="12" t="s">
        <v>81</v>
      </c>
      <c r="C175" s="184">
        <f>SUM(C176+C177+C178)</f>
        <v>47100</v>
      </c>
      <c r="D175" s="184">
        <f>SUM(D176+D177+D178)</f>
        <v>45644.84</v>
      </c>
      <c r="E175" s="184">
        <f>SUM(E176+E177+E178)</f>
        <v>28917.1</v>
      </c>
      <c r="F175" s="58">
        <f t="shared" si="8"/>
        <v>96.91048832271761</v>
      </c>
    </row>
    <row r="176" spans="1:6" ht="12.75" customHeight="1">
      <c r="A176" s="43" t="s">
        <v>154</v>
      </c>
      <c r="B176" s="44" t="s">
        <v>27</v>
      </c>
      <c r="C176" s="188">
        <v>18000</v>
      </c>
      <c r="D176" s="188">
        <v>16638.82</v>
      </c>
      <c r="E176" s="188"/>
      <c r="F176" s="53">
        <f t="shared" si="8"/>
        <v>92.43788888888889</v>
      </c>
    </row>
    <row r="177" spans="1:6" ht="12.75" customHeight="1">
      <c r="A177" s="76" t="s">
        <v>149</v>
      </c>
      <c r="B177" s="73" t="s">
        <v>77</v>
      </c>
      <c r="C177" s="217">
        <v>29000</v>
      </c>
      <c r="D177" s="217">
        <v>28917.1</v>
      </c>
      <c r="E177" s="217">
        <v>28917.1</v>
      </c>
      <c r="F177" s="74">
        <f t="shared" si="8"/>
        <v>99.71413793103447</v>
      </c>
    </row>
    <row r="178" spans="1:6" ht="12.75" customHeight="1">
      <c r="A178" s="35" t="s">
        <v>155</v>
      </c>
      <c r="B178" s="36" t="s">
        <v>163</v>
      </c>
      <c r="C178" s="213">
        <v>100</v>
      </c>
      <c r="D178" s="213">
        <v>88.92</v>
      </c>
      <c r="E178" s="213"/>
      <c r="F178" s="54">
        <f t="shared" si="8"/>
        <v>88.92</v>
      </c>
    </row>
    <row r="179" spans="1:6" ht="12.75" customHeight="1">
      <c r="A179" s="26" t="s">
        <v>238</v>
      </c>
      <c r="B179" s="12" t="s">
        <v>251</v>
      </c>
      <c r="C179" s="184">
        <f>SUM(C180:C180)</f>
        <v>275988</v>
      </c>
      <c r="D179" s="184">
        <f>SUM(D180:D180)</f>
        <v>272096</v>
      </c>
      <c r="E179" s="184">
        <f>SUM(E180:E180)</f>
        <v>272096</v>
      </c>
      <c r="F179" s="58">
        <f>D179/C179*100</f>
        <v>98.58979375914895</v>
      </c>
    </row>
    <row r="180" spans="1:6" ht="12.75" customHeight="1">
      <c r="A180" s="25" t="s">
        <v>149</v>
      </c>
      <c r="B180" s="70" t="s">
        <v>77</v>
      </c>
      <c r="C180" s="205">
        <v>275988</v>
      </c>
      <c r="D180" s="205">
        <v>272096</v>
      </c>
      <c r="E180" s="205">
        <v>272096</v>
      </c>
      <c r="F180" s="58">
        <f>D180/C180*100</f>
        <v>98.58979375914895</v>
      </c>
    </row>
    <row r="181" spans="1:6" ht="12.75" customHeight="1">
      <c r="A181" s="26" t="s">
        <v>145</v>
      </c>
      <c r="B181" s="12" t="s">
        <v>9</v>
      </c>
      <c r="C181" s="184">
        <f>SUM(C182:C182)</f>
        <v>162840</v>
      </c>
      <c r="D181" s="184">
        <f>SUM(D182:D182)</f>
        <v>162840</v>
      </c>
      <c r="E181" s="184">
        <f>SUM(E182:E182)</f>
        <v>162840</v>
      </c>
      <c r="F181" s="58">
        <f t="shared" si="8"/>
        <v>100</v>
      </c>
    </row>
    <row r="182" spans="1:6" ht="12.75" customHeight="1" thickBot="1">
      <c r="A182" s="163" t="s">
        <v>152</v>
      </c>
      <c r="B182" s="164" t="s">
        <v>77</v>
      </c>
      <c r="C182" s="218">
        <v>162840</v>
      </c>
      <c r="D182" s="218">
        <v>162840</v>
      </c>
      <c r="E182" s="218">
        <v>162840</v>
      </c>
      <c r="F182" s="165">
        <f t="shared" si="8"/>
        <v>100</v>
      </c>
    </row>
    <row r="183" spans="1:6" ht="12" customHeight="1" thickBot="1" thickTop="1">
      <c r="A183" s="267">
        <v>1</v>
      </c>
      <c r="B183" s="268">
        <v>2</v>
      </c>
      <c r="C183" s="269">
        <v>3</v>
      </c>
      <c r="D183" s="269">
        <v>4</v>
      </c>
      <c r="E183" s="269">
        <v>5</v>
      </c>
      <c r="F183" s="270">
        <v>6</v>
      </c>
    </row>
    <row r="184" spans="1:6" ht="18" customHeight="1">
      <c r="A184" s="148" t="s">
        <v>78</v>
      </c>
      <c r="B184" s="146" t="s">
        <v>256</v>
      </c>
      <c r="C184" s="219">
        <f>SUM(C186)</f>
        <v>168344</v>
      </c>
      <c r="D184" s="219">
        <f>SUM(D186)</f>
        <v>111220.56</v>
      </c>
      <c r="E184" s="219">
        <f>SUM(E186)</f>
        <v>0</v>
      </c>
      <c r="F184" s="149">
        <f t="shared" si="8"/>
        <v>66.06743335075798</v>
      </c>
    </row>
    <row r="185" spans="1:6" ht="18" customHeight="1">
      <c r="A185" s="147"/>
      <c r="B185" s="143" t="s">
        <v>202</v>
      </c>
      <c r="C185" s="220"/>
      <c r="D185" s="220"/>
      <c r="E185" s="220"/>
      <c r="F185" s="144"/>
    </row>
    <row r="186" spans="1:6" s="93" customFormat="1" ht="12.75" customHeight="1">
      <c r="A186" s="99" t="s">
        <v>82</v>
      </c>
      <c r="B186" s="95" t="s">
        <v>9</v>
      </c>
      <c r="C186" s="187">
        <f>SUM(C187:C191)</f>
        <v>168344</v>
      </c>
      <c r="D186" s="187">
        <f>SUM(D187:D191)</f>
        <v>111220.56</v>
      </c>
      <c r="E186" s="187">
        <f>SUM(E187:E191)</f>
        <v>0</v>
      </c>
      <c r="F186" s="96">
        <f t="shared" si="8"/>
        <v>66.06743335075798</v>
      </c>
    </row>
    <row r="187" spans="1:6" ht="12.75" customHeight="1">
      <c r="A187" s="43" t="s">
        <v>154</v>
      </c>
      <c r="B187" s="44" t="s">
        <v>27</v>
      </c>
      <c r="C187" s="188">
        <v>40000</v>
      </c>
      <c r="D187" s="188">
        <v>18862.09</v>
      </c>
      <c r="E187" s="188"/>
      <c r="F187" s="53">
        <f t="shared" si="8"/>
        <v>47.155225</v>
      </c>
    </row>
    <row r="188" spans="1:6" ht="12.75" customHeight="1">
      <c r="A188" s="45" t="s">
        <v>111</v>
      </c>
      <c r="B188" s="46" t="s">
        <v>38</v>
      </c>
      <c r="C188" s="189">
        <v>500</v>
      </c>
      <c r="D188" s="189">
        <v>647.3</v>
      </c>
      <c r="E188" s="189"/>
      <c r="F188" s="64">
        <f t="shared" si="8"/>
        <v>129.46</v>
      </c>
    </row>
    <row r="189" spans="1:6" ht="12.75" customHeight="1">
      <c r="A189" s="45" t="s">
        <v>239</v>
      </c>
      <c r="B189" s="46" t="s">
        <v>38</v>
      </c>
      <c r="C189" s="189">
        <v>0</v>
      </c>
      <c r="D189" s="189">
        <v>45.16</v>
      </c>
      <c r="E189" s="189"/>
      <c r="F189" s="64"/>
    </row>
    <row r="190" spans="1:6" ht="12.75" customHeight="1">
      <c r="A190" s="45" t="s">
        <v>119</v>
      </c>
      <c r="B190" s="46" t="s">
        <v>45</v>
      </c>
      <c r="C190" s="189">
        <v>2200</v>
      </c>
      <c r="D190" s="189">
        <v>1852.01</v>
      </c>
      <c r="E190" s="189"/>
      <c r="F190" s="64">
        <f t="shared" si="8"/>
        <v>84.18227272727272</v>
      </c>
    </row>
    <row r="191" spans="1:6" ht="12.75" customHeight="1" thickBot="1">
      <c r="A191" s="30" t="s">
        <v>240</v>
      </c>
      <c r="B191" s="135" t="s">
        <v>250</v>
      </c>
      <c r="C191" s="196">
        <v>125644</v>
      </c>
      <c r="D191" s="196">
        <v>89814</v>
      </c>
      <c r="E191" s="196"/>
      <c r="F191" s="65">
        <f t="shared" si="8"/>
        <v>71.48291999617969</v>
      </c>
    </row>
    <row r="192" spans="1:6" ht="15.75" customHeight="1">
      <c r="A192" s="166" t="s">
        <v>171</v>
      </c>
      <c r="B192" s="132" t="s">
        <v>203</v>
      </c>
      <c r="C192" s="221">
        <f aca="true" t="shared" si="9" ref="C192:E193">SUM(C193)</f>
        <v>70473</v>
      </c>
      <c r="D192" s="221">
        <f t="shared" si="9"/>
        <v>68279.84</v>
      </c>
      <c r="E192" s="221">
        <f t="shared" si="9"/>
        <v>68279.84</v>
      </c>
      <c r="F192" s="63">
        <f>D192/C192*100</f>
        <v>96.88794290011778</v>
      </c>
    </row>
    <row r="193" spans="1:6" s="93" customFormat="1" ht="13.5" customHeight="1">
      <c r="A193" s="99" t="s">
        <v>172</v>
      </c>
      <c r="B193" s="95" t="s">
        <v>173</v>
      </c>
      <c r="C193" s="187">
        <f t="shared" si="9"/>
        <v>70473</v>
      </c>
      <c r="D193" s="187">
        <f t="shared" si="9"/>
        <v>68279.84</v>
      </c>
      <c r="E193" s="187">
        <f t="shared" si="9"/>
        <v>68279.84</v>
      </c>
      <c r="F193" s="96">
        <f>D193/C193*100</f>
        <v>96.88794290011778</v>
      </c>
    </row>
    <row r="194" spans="1:6" ht="12.75" customHeight="1" thickBot="1">
      <c r="A194" s="25" t="s">
        <v>152</v>
      </c>
      <c r="B194" s="6" t="s">
        <v>162</v>
      </c>
      <c r="C194" s="205">
        <v>70473</v>
      </c>
      <c r="D194" s="205">
        <v>68279.84</v>
      </c>
      <c r="E194" s="205">
        <v>68279.84</v>
      </c>
      <c r="F194" s="67">
        <f>D194/C194*100</f>
        <v>96.88794290011778</v>
      </c>
    </row>
    <row r="195" spans="1:6" s="14" customFormat="1" ht="13.5" customHeight="1">
      <c r="A195" s="145" t="s">
        <v>83</v>
      </c>
      <c r="B195" s="146" t="s">
        <v>204</v>
      </c>
      <c r="C195" s="209">
        <f>SUM(C197+C201+C205)</f>
        <v>367533.49</v>
      </c>
      <c r="D195" s="209">
        <f>SUM(D197+D201+D205)</f>
        <v>253344.78</v>
      </c>
      <c r="E195" s="209">
        <f>SUM(E197+E201+E205)</f>
        <v>91733.49</v>
      </c>
      <c r="F195" s="149">
        <f>D195/C195*100</f>
        <v>68.93107346489704</v>
      </c>
    </row>
    <row r="196" spans="1:6" s="14" customFormat="1" ht="13.5" customHeight="1">
      <c r="A196" s="142"/>
      <c r="B196" s="143" t="s">
        <v>205</v>
      </c>
      <c r="C196" s="210"/>
      <c r="D196" s="210"/>
      <c r="E196" s="210"/>
      <c r="F196" s="144"/>
    </row>
    <row r="197" spans="1:6" ht="12.75" customHeight="1">
      <c r="A197" s="26" t="s">
        <v>84</v>
      </c>
      <c r="B197" s="12" t="s">
        <v>85</v>
      </c>
      <c r="C197" s="184">
        <f>SUM(C198:C200)</f>
        <v>241883.49</v>
      </c>
      <c r="D197" s="184">
        <f>SUM(D198:D200)</f>
        <v>151041.72</v>
      </c>
      <c r="E197" s="184">
        <f>SUM(E198:E200)</f>
        <v>91733.49</v>
      </c>
      <c r="F197" s="58">
        <f>D197/C197*100</f>
        <v>62.44399731457489</v>
      </c>
    </row>
    <row r="198" spans="1:6" s="92" customFormat="1" ht="13.5" customHeight="1">
      <c r="A198" s="103" t="s">
        <v>111</v>
      </c>
      <c r="B198" s="104" t="s">
        <v>38</v>
      </c>
      <c r="C198" s="193">
        <v>150</v>
      </c>
      <c r="D198" s="193">
        <v>148.82</v>
      </c>
      <c r="E198" s="193"/>
      <c r="F198" s="105">
        <f aca="true" t="shared" si="10" ref="F198:F209">D198/C198*100</f>
        <v>99.21333333333334</v>
      </c>
    </row>
    <row r="199" spans="1:6" ht="12.75" customHeight="1">
      <c r="A199" s="69" t="s">
        <v>156</v>
      </c>
      <c r="B199" s="70" t="s">
        <v>86</v>
      </c>
      <c r="C199" s="190">
        <v>150000</v>
      </c>
      <c r="D199" s="190">
        <v>59159.41</v>
      </c>
      <c r="E199" s="190"/>
      <c r="F199" s="245">
        <f t="shared" si="10"/>
        <v>39.43960666666667</v>
      </c>
    </row>
    <row r="200" spans="1:6" ht="12.75" customHeight="1">
      <c r="A200" s="35" t="s">
        <v>241</v>
      </c>
      <c r="B200" s="36" t="s">
        <v>252</v>
      </c>
      <c r="C200" s="213">
        <v>91733.49</v>
      </c>
      <c r="D200" s="213">
        <v>91733.49</v>
      </c>
      <c r="E200" s="213">
        <v>91733.49</v>
      </c>
      <c r="F200" s="245">
        <f t="shared" si="10"/>
        <v>100</v>
      </c>
    </row>
    <row r="201" spans="1:6" ht="12.75" customHeight="1">
      <c r="A201" s="26" t="s">
        <v>87</v>
      </c>
      <c r="B201" s="12" t="s">
        <v>88</v>
      </c>
      <c r="C201" s="184">
        <f>SUM(C202:C204)</f>
        <v>121400</v>
      </c>
      <c r="D201" s="184">
        <f>SUM(D202:D204)</f>
        <v>98806.1</v>
      </c>
      <c r="E201" s="184"/>
      <c r="F201" s="58">
        <f t="shared" si="10"/>
        <v>81.38887973640857</v>
      </c>
    </row>
    <row r="202" spans="1:6" ht="12.75" customHeight="1">
      <c r="A202" s="37" t="s">
        <v>117</v>
      </c>
      <c r="B202" s="38" t="s">
        <v>32</v>
      </c>
      <c r="C202" s="197">
        <v>900</v>
      </c>
      <c r="D202" s="197">
        <v>809.6</v>
      </c>
      <c r="E202" s="233"/>
      <c r="F202" s="53">
        <f t="shared" si="10"/>
        <v>89.95555555555555</v>
      </c>
    </row>
    <row r="203" spans="1:6" ht="12.75" customHeight="1">
      <c r="A203" s="45" t="s">
        <v>154</v>
      </c>
      <c r="B203" s="46" t="s">
        <v>27</v>
      </c>
      <c r="C203" s="189">
        <v>120000</v>
      </c>
      <c r="D203" s="189">
        <v>97902.93</v>
      </c>
      <c r="E203" s="189"/>
      <c r="F203" s="64">
        <f t="shared" si="10"/>
        <v>81.585775</v>
      </c>
    </row>
    <row r="204" spans="1:6" ht="12.75" customHeight="1">
      <c r="A204" s="35" t="s">
        <v>111</v>
      </c>
      <c r="B204" s="36" t="s">
        <v>38</v>
      </c>
      <c r="C204" s="213">
        <v>500</v>
      </c>
      <c r="D204" s="213">
        <v>93.57</v>
      </c>
      <c r="E204" s="213"/>
      <c r="F204" s="54">
        <f t="shared" si="10"/>
        <v>18.714</v>
      </c>
    </row>
    <row r="205" spans="1:6" ht="12.75" customHeight="1">
      <c r="A205" s="61" t="s">
        <v>89</v>
      </c>
      <c r="B205" s="62" t="s">
        <v>90</v>
      </c>
      <c r="C205" s="222">
        <f>SUM(C206:C208)</f>
        <v>4250</v>
      </c>
      <c r="D205" s="222">
        <f>SUM(D206:D208)</f>
        <v>3496.96</v>
      </c>
      <c r="E205" s="222"/>
      <c r="F205" s="74">
        <f t="shared" si="10"/>
        <v>82.28141176470588</v>
      </c>
    </row>
    <row r="206" spans="1:6" s="92" customFormat="1" ht="12.75" customHeight="1">
      <c r="A206" s="113" t="s">
        <v>229</v>
      </c>
      <c r="B206" s="255" t="s">
        <v>243</v>
      </c>
      <c r="C206" s="192">
        <v>1700</v>
      </c>
      <c r="D206" s="192">
        <v>1000</v>
      </c>
      <c r="E206" s="192"/>
      <c r="F206" s="74">
        <f t="shared" si="10"/>
        <v>58.82352941176471</v>
      </c>
    </row>
    <row r="207" spans="1:6" ht="12.75" customHeight="1">
      <c r="A207" s="76" t="s">
        <v>119</v>
      </c>
      <c r="B207" s="73" t="s">
        <v>45</v>
      </c>
      <c r="C207" s="217">
        <v>1950</v>
      </c>
      <c r="D207" s="217">
        <v>1940.16</v>
      </c>
      <c r="E207" s="217"/>
      <c r="F207" s="74">
        <f t="shared" si="10"/>
        <v>99.49538461538462</v>
      </c>
    </row>
    <row r="208" spans="1:6" ht="12.75" customHeight="1" thickBot="1">
      <c r="A208" s="30" t="s">
        <v>156</v>
      </c>
      <c r="B208" s="31" t="s">
        <v>86</v>
      </c>
      <c r="C208" s="196">
        <v>600</v>
      </c>
      <c r="D208" s="196">
        <v>556.8</v>
      </c>
      <c r="E208" s="196"/>
      <c r="F208" s="74">
        <f t="shared" si="10"/>
        <v>92.8</v>
      </c>
    </row>
    <row r="209" spans="1:6" s="14" customFormat="1" ht="15" customHeight="1">
      <c r="A209" s="145" t="s">
        <v>157</v>
      </c>
      <c r="B209" s="146" t="s">
        <v>206</v>
      </c>
      <c r="C209" s="209">
        <f>SUM(C214+C211)</f>
        <v>1597816</v>
      </c>
      <c r="D209" s="209">
        <f>SUM(D214+D211)</f>
        <v>1590641.1500000001</v>
      </c>
      <c r="E209" s="209">
        <f>SUM(E214+E211)</f>
        <v>0</v>
      </c>
      <c r="F209" s="150">
        <f t="shared" si="10"/>
        <v>99.55095893394484</v>
      </c>
    </row>
    <row r="210" spans="1:6" s="14" customFormat="1" ht="15" customHeight="1">
      <c r="A210" s="142"/>
      <c r="B210" s="143" t="s">
        <v>207</v>
      </c>
      <c r="C210" s="210"/>
      <c r="D210" s="210"/>
      <c r="E210" s="210"/>
      <c r="F210" s="137"/>
    </row>
    <row r="211" spans="1:6" s="93" customFormat="1" ht="12" customHeight="1">
      <c r="A211" s="99" t="s">
        <v>174</v>
      </c>
      <c r="B211" s="95" t="s">
        <v>208</v>
      </c>
      <c r="C211" s="187">
        <f>SUM(C212:C213)</f>
        <v>1597516</v>
      </c>
      <c r="D211" s="187">
        <f>SUM(D212:D213)</f>
        <v>1590629.9100000001</v>
      </c>
      <c r="E211" s="187"/>
      <c r="F211" s="96">
        <v>100</v>
      </c>
    </row>
    <row r="212" spans="1:6" s="93" customFormat="1" ht="12" customHeight="1">
      <c r="A212" s="113" t="s">
        <v>175</v>
      </c>
      <c r="B212" s="111" t="s">
        <v>176</v>
      </c>
      <c r="C212" s="192">
        <v>1264891</v>
      </c>
      <c r="D212" s="192">
        <v>1264890.77</v>
      </c>
      <c r="E212" s="192"/>
      <c r="F212" s="119">
        <v>100</v>
      </c>
    </row>
    <row r="213" spans="1:6" s="93" customFormat="1" ht="12" customHeight="1">
      <c r="A213" s="120" t="s">
        <v>181</v>
      </c>
      <c r="B213" s="121" t="s">
        <v>188</v>
      </c>
      <c r="C213" s="223">
        <v>332625</v>
      </c>
      <c r="D213" s="223">
        <v>325739.14</v>
      </c>
      <c r="E213" s="223"/>
      <c r="F213" s="119">
        <v>100</v>
      </c>
    </row>
    <row r="214" spans="1:6" s="93" customFormat="1" ht="12" customHeight="1">
      <c r="A214" s="99" t="s">
        <v>158</v>
      </c>
      <c r="B214" s="95" t="s">
        <v>159</v>
      </c>
      <c r="C214" s="187">
        <f>SUM(C215:C215)</f>
        <v>300</v>
      </c>
      <c r="D214" s="187">
        <f>SUM(D215:D215)</f>
        <v>11.24</v>
      </c>
      <c r="E214" s="187">
        <f>SUM(E215:E215)</f>
        <v>0</v>
      </c>
      <c r="F214" s="96">
        <f aca="true" t="shared" si="11" ref="F214:F222">D214/C214*100</f>
        <v>3.746666666666667</v>
      </c>
    </row>
    <row r="215" spans="1:6" ht="12.75" customHeight="1" thickBot="1">
      <c r="A215" s="76" t="s">
        <v>111</v>
      </c>
      <c r="B215" s="73" t="s">
        <v>38</v>
      </c>
      <c r="C215" s="217">
        <v>300</v>
      </c>
      <c r="D215" s="217">
        <v>11.24</v>
      </c>
      <c r="E215" s="217"/>
      <c r="F215" s="74">
        <f t="shared" si="11"/>
        <v>3.746666666666667</v>
      </c>
    </row>
    <row r="216" spans="1:6" s="14" customFormat="1" ht="13.5" customHeight="1">
      <c r="A216" s="22" t="s">
        <v>91</v>
      </c>
      <c r="B216" s="23" t="s">
        <v>92</v>
      </c>
      <c r="C216" s="186">
        <f>SUM(C219+C217)</f>
        <v>191368</v>
      </c>
      <c r="D216" s="186">
        <f>SUM(D219+D217)</f>
        <v>190361.84</v>
      </c>
      <c r="E216" s="186"/>
      <c r="F216" s="66">
        <f t="shared" si="11"/>
        <v>99.47422766606748</v>
      </c>
    </row>
    <row r="217" spans="1:6" s="14" customFormat="1" ht="13.5" customHeight="1">
      <c r="A217" s="247">
        <v>92601</v>
      </c>
      <c r="B217" s="248" t="s">
        <v>253</v>
      </c>
      <c r="C217" s="251">
        <f>C218</f>
        <v>152748</v>
      </c>
      <c r="D217" s="251">
        <f>D218</f>
        <v>152748</v>
      </c>
      <c r="E217" s="249"/>
      <c r="F217" s="74">
        <f>D217/C217*100</f>
        <v>100</v>
      </c>
    </row>
    <row r="218" spans="1:6" s="14" customFormat="1" ht="13.5" customHeight="1">
      <c r="A218" s="250">
        <v>6298</v>
      </c>
      <c r="B218" s="111" t="s">
        <v>176</v>
      </c>
      <c r="C218" s="207">
        <v>152748</v>
      </c>
      <c r="D218" s="207">
        <v>152748</v>
      </c>
      <c r="E218" s="246"/>
      <c r="F218" s="152"/>
    </row>
    <row r="219" spans="1:6" ht="13.5" customHeight="1">
      <c r="A219" s="11">
        <v>92605</v>
      </c>
      <c r="B219" s="12" t="s">
        <v>93</v>
      </c>
      <c r="C219" s="184">
        <f>SUM(C220:C222)</f>
        <v>38620</v>
      </c>
      <c r="D219" s="184">
        <f>SUM(D220:D222)</f>
        <v>37613.840000000004</v>
      </c>
      <c r="E219" s="184"/>
      <c r="F219" s="58">
        <f t="shared" si="11"/>
        <v>97.39471776281721</v>
      </c>
    </row>
    <row r="220" spans="1:6" s="92" customFormat="1" ht="13.5" customHeight="1">
      <c r="A220" s="117" t="s">
        <v>117</v>
      </c>
      <c r="B220" s="118" t="s">
        <v>32</v>
      </c>
      <c r="C220" s="216">
        <v>26500</v>
      </c>
      <c r="D220" s="216">
        <v>26612.59</v>
      </c>
      <c r="E220" s="216"/>
      <c r="F220" s="129">
        <f t="shared" si="11"/>
        <v>100.4248679245283</v>
      </c>
    </row>
    <row r="221" spans="1:6" s="92" customFormat="1" ht="13.5" customHeight="1">
      <c r="A221" s="103" t="s">
        <v>118</v>
      </c>
      <c r="B221" s="104" t="s">
        <v>160</v>
      </c>
      <c r="C221" s="193">
        <v>11150</v>
      </c>
      <c r="D221" s="193">
        <v>10168.6</v>
      </c>
      <c r="E221" s="193"/>
      <c r="F221" s="105">
        <f t="shared" si="11"/>
        <v>91.1982062780269</v>
      </c>
    </row>
    <row r="222" spans="1:6" s="92" customFormat="1" ht="13.5" customHeight="1" thickBot="1">
      <c r="A222" s="117" t="s">
        <v>111</v>
      </c>
      <c r="B222" s="36" t="s">
        <v>38</v>
      </c>
      <c r="C222" s="216">
        <v>970</v>
      </c>
      <c r="D222" s="216">
        <v>832.65</v>
      </c>
      <c r="E222" s="216"/>
      <c r="F222" s="91">
        <f t="shared" si="11"/>
        <v>85.840206185567</v>
      </c>
    </row>
    <row r="223" spans="1:6" s="17" customFormat="1" ht="13.5" customHeight="1" thickBot="1">
      <c r="A223" s="88" t="s">
        <v>21</v>
      </c>
      <c r="B223" s="89"/>
      <c r="C223" s="224">
        <f>SUM(C12+C19+C23+C33+C44+C47+C54+C59+C63+C69+C122+C130+C154+C157+C184+C192+C195+C209+C216)</f>
        <v>29358568.849999998</v>
      </c>
      <c r="D223" s="224">
        <f>SUM(D12+D19+D23+D33+D44+D47+D54+D59+D63+D69+D122+D130+D154+D157+D184+D192+D195+D209+D216)</f>
        <v>28558212.869999994</v>
      </c>
      <c r="E223" s="224">
        <f>SUM(E12+E19+E23+E33+E44+E47+E54+E59+E63+E69+E122+E130+E154+E157+E184+E192+E195+E209+E216)</f>
        <v>4117118.3100000005</v>
      </c>
      <c r="F223" s="90">
        <f aca="true" t="shared" si="12" ref="F223:F230">D223/C223*100</f>
        <v>97.27385900828745</v>
      </c>
    </row>
    <row r="224" spans="1:6" ht="13.5" customHeight="1">
      <c r="A224" s="85"/>
      <c r="B224" s="86" t="s">
        <v>22</v>
      </c>
      <c r="C224" s="225">
        <f>SUM(C226+C228+C229)</f>
        <v>4774549.52</v>
      </c>
      <c r="D224" s="225">
        <f>SUM(D226+D228+D229)</f>
        <v>251856</v>
      </c>
      <c r="E224" s="225"/>
      <c r="F224" s="87">
        <f t="shared" si="12"/>
        <v>5.274968851930559</v>
      </c>
    </row>
    <row r="225" spans="1:6" s="92" customFormat="1" ht="13.5" customHeight="1">
      <c r="A225" s="138">
        <v>903</v>
      </c>
      <c r="B225" s="139" t="s">
        <v>189</v>
      </c>
      <c r="C225" s="226"/>
      <c r="D225" s="226"/>
      <c r="E225" s="226"/>
      <c r="F225" s="140"/>
    </row>
    <row r="226" spans="1:6" s="92" customFormat="1" ht="13.5" customHeight="1">
      <c r="A226" s="141"/>
      <c r="B226" s="111" t="s">
        <v>190</v>
      </c>
      <c r="C226" s="192">
        <v>910715.01</v>
      </c>
      <c r="D226" s="192">
        <v>0</v>
      </c>
      <c r="E226" s="192"/>
      <c r="F226" s="74">
        <f t="shared" si="12"/>
        <v>0</v>
      </c>
    </row>
    <row r="227" spans="1:6" ht="12" customHeight="1">
      <c r="A227" s="68">
        <v>952</v>
      </c>
      <c r="B227" s="6" t="s">
        <v>94</v>
      </c>
      <c r="C227" s="205"/>
      <c r="D227" s="205"/>
      <c r="E227" s="205"/>
      <c r="F227" s="74"/>
    </row>
    <row r="228" spans="1:6" ht="12" customHeight="1">
      <c r="A228" s="72"/>
      <c r="B228" s="73" t="s">
        <v>95</v>
      </c>
      <c r="C228" s="217">
        <v>3611978.51</v>
      </c>
      <c r="D228" s="217">
        <v>0</v>
      </c>
      <c r="E228" s="217"/>
      <c r="F228" s="74">
        <f t="shared" si="12"/>
        <v>0</v>
      </c>
    </row>
    <row r="229" spans="1:6" ht="12" customHeight="1" thickBot="1">
      <c r="A229" s="75">
        <v>955</v>
      </c>
      <c r="B229" s="70" t="s">
        <v>109</v>
      </c>
      <c r="C229" s="190">
        <v>251856</v>
      </c>
      <c r="D229" s="190">
        <v>251856</v>
      </c>
      <c r="E229" s="190"/>
      <c r="F229" s="74">
        <f t="shared" si="12"/>
        <v>100</v>
      </c>
    </row>
    <row r="230" spans="1:6" s="14" customFormat="1" ht="13.5" customHeight="1" thickBot="1">
      <c r="A230" s="82" t="s">
        <v>23</v>
      </c>
      <c r="B230" s="83"/>
      <c r="C230" s="227">
        <f>SUM(C223+C224)</f>
        <v>34133118.37</v>
      </c>
      <c r="D230" s="227">
        <f>SUM(D223+D224)</f>
        <v>28810068.869999994</v>
      </c>
      <c r="E230" s="227">
        <f>SUM(E223+E224)</f>
        <v>4117118.3100000005</v>
      </c>
      <c r="F230" s="84">
        <f t="shared" si="12"/>
        <v>84.4050302046868</v>
      </c>
    </row>
    <row r="231" ht="13.5" customHeight="1" thickTop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</sheetData>
  <mergeCells count="1">
    <mergeCell ref="B6:C6"/>
  </mergeCells>
  <printOptions horizontalCentered="1"/>
  <pageMargins left="0.5905511811023623" right="0.5905511811023623" top="0.5905511811023623" bottom="0.3937007874015748" header="0.31496062992125984" footer="0.31496062992125984"/>
  <pageSetup horizontalDpi="300" verticalDpi="300" orientation="portrait" paperSize="9" scale="88" r:id="rId1"/>
  <headerFooter alignWithMargins="0">
    <oddHeader>&amp;C&amp;"Arial CE,Kursywa"&amp;8Strona &amp;P - Sprawozdanie - Dochody -  2006r.</oddHeader>
  </headerFooter>
  <rowBreaks count="3" manualBreakCount="3">
    <brk id="61" max="61" man="1"/>
    <brk id="120" max="61" man="1"/>
    <brk id="182" max="61" man="1"/>
  </rowBreaks>
  <colBreaks count="1" manualBreakCount="1">
    <brk id="6" max="25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w Mszczonowie</dc:creator>
  <cp:keywords/>
  <dc:description/>
  <cp:lastModifiedBy>panjacek</cp:lastModifiedBy>
  <cp:lastPrinted>2007-03-16T11:21:56Z</cp:lastPrinted>
  <dcterms:created xsi:type="dcterms:W3CDTF">1999-07-16T10:50:38Z</dcterms:created>
  <dcterms:modified xsi:type="dcterms:W3CDTF">2007-06-21T13:10:50Z</dcterms:modified>
  <cp:category/>
  <cp:version/>
  <cp:contentType/>
  <cp:contentStatus/>
</cp:coreProperties>
</file>