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29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'Arkusz1'!$A$1:$J$538</definedName>
  </definedNames>
  <calcPr fullCalcOnLoad="1"/>
</workbook>
</file>

<file path=xl/sharedStrings.xml><?xml version="1.0" encoding="utf-8"?>
<sst xmlns="http://schemas.openxmlformats.org/spreadsheetml/2006/main" count="833" uniqueCount="304">
  <si>
    <t>w tym:</t>
  </si>
  <si>
    <t>zadania</t>
  </si>
  <si>
    <t>Klasyfikacja</t>
  </si>
  <si>
    <t>Określenie</t>
  </si>
  <si>
    <t>Pozostała działalność</t>
  </si>
  <si>
    <t>składki na Fundusz Pracy</t>
  </si>
  <si>
    <t xml:space="preserve">podróże służbowe krajowe </t>
  </si>
  <si>
    <t>Szkoły Podstawowe</t>
  </si>
  <si>
    <t>różne opłaty i składki</t>
  </si>
  <si>
    <t>odpis na ZFŚS</t>
  </si>
  <si>
    <t>Gimnazja</t>
  </si>
  <si>
    <t>Biblioteki</t>
  </si>
  <si>
    <t>OCHRONA ZDROWIA</t>
  </si>
  <si>
    <t>OPIEKA SPOŁECZNA</t>
  </si>
  <si>
    <t>Dodatki mieszkaniowe</t>
  </si>
  <si>
    <t>Urzędy Wojewódzkie</t>
  </si>
  <si>
    <t>Rady Gmin ( Miast )</t>
  </si>
  <si>
    <t>Urzędy Gmin ( Miast )</t>
  </si>
  <si>
    <t>podróże służbowe krajowe</t>
  </si>
  <si>
    <t xml:space="preserve">  RAZEM WYDATKI</t>
  </si>
  <si>
    <t xml:space="preserve">    w % </t>
  </si>
  <si>
    <t>Wskaźnik</t>
  </si>
  <si>
    <t>Drogi publiczne powiatowe</t>
  </si>
  <si>
    <t>zlec, powierz.</t>
  </si>
  <si>
    <t>Obrona Cywilna</t>
  </si>
  <si>
    <t xml:space="preserve">świadczenia społeczne </t>
  </si>
  <si>
    <t xml:space="preserve">       O G Ó Ł E M</t>
  </si>
  <si>
    <t>Plan na</t>
  </si>
  <si>
    <t>Dział  010</t>
  </si>
  <si>
    <t>ROLNICTWO i ŁOWIECTWO</t>
  </si>
  <si>
    <t>01010</t>
  </si>
  <si>
    <t>6050</t>
  </si>
  <si>
    <t>wydatki inwestycyjne jednostek budżet.</t>
  </si>
  <si>
    <t>01030</t>
  </si>
  <si>
    <t>Izby rolnicze</t>
  </si>
  <si>
    <t>2850</t>
  </si>
  <si>
    <t>wpłaty gmin na rzecz izb rolniczych w...</t>
  </si>
  <si>
    <t>4210</t>
  </si>
  <si>
    <t>wynagrodzenia osobowe pracowników</t>
  </si>
  <si>
    <t>zakup materiałów i wyposażenia</t>
  </si>
  <si>
    <t>Dział  400</t>
  </si>
  <si>
    <t>40002</t>
  </si>
  <si>
    <t>Dostarczanie wody</t>
  </si>
  <si>
    <t>4270</t>
  </si>
  <si>
    <t>zakup usług remontowych</t>
  </si>
  <si>
    <t>Dział  500</t>
  </si>
  <si>
    <t>HANDEL</t>
  </si>
  <si>
    <t>50095</t>
  </si>
  <si>
    <t>3030</t>
  </si>
  <si>
    <t>4110</t>
  </si>
  <si>
    <t>4120</t>
  </si>
  <si>
    <t>4300</t>
  </si>
  <si>
    <t>składki na ubezpieczenia społeczne</t>
  </si>
  <si>
    <t>Dział  600</t>
  </si>
  <si>
    <t>TRANSPORT i ŁĄCZNOŚĆ</t>
  </si>
  <si>
    <t>60014</t>
  </si>
  <si>
    <t>zakup pozostałych usług</t>
  </si>
  <si>
    <t>60016</t>
  </si>
  <si>
    <t>Drogi publiczne gminne</t>
  </si>
  <si>
    <t>Dział  700</t>
  </si>
  <si>
    <t>GOSPODARKA  MIESZKANIOWA</t>
  </si>
  <si>
    <t>70005</t>
  </si>
  <si>
    <t>70095</t>
  </si>
  <si>
    <t>Dział  710</t>
  </si>
  <si>
    <t>DZIAŁALNOŚĆ USŁUGOWA</t>
  </si>
  <si>
    <t>71004</t>
  </si>
  <si>
    <t>Plany zagospodarowania przestrzen.</t>
  </si>
  <si>
    <t>Dział  750</t>
  </si>
  <si>
    <t>AMINISTRACJA PUBLICZNA</t>
  </si>
  <si>
    <t>75011</t>
  </si>
  <si>
    <t>4010</t>
  </si>
  <si>
    <t>4040</t>
  </si>
  <si>
    <t>4410</t>
  </si>
  <si>
    <t>4440</t>
  </si>
  <si>
    <t>75022</t>
  </si>
  <si>
    <t>75023</t>
  </si>
  <si>
    <t>Dział  751</t>
  </si>
  <si>
    <t>Dział  754</t>
  </si>
  <si>
    <t>4260</t>
  </si>
  <si>
    <t>4430</t>
  </si>
  <si>
    <t>Dział  757</t>
  </si>
  <si>
    <t>75702</t>
  </si>
  <si>
    <t>Dział  758</t>
  </si>
  <si>
    <t>RÓŻNE ROZLICZENIA</t>
  </si>
  <si>
    <t>Dział  801</t>
  </si>
  <si>
    <t>OŚWIATA  i  WYCHOWANIE</t>
  </si>
  <si>
    <t>80101</t>
  </si>
  <si>
    <t>3020</t>
  </si>
  <si>
    <t>4240</t>
  </si>
  <si>
    <t>6060</t>
  </si>
  <si>
    <t>80104</t>
  </si>
  <si>
    <t>Przedszkola przy szkołach podstaw.</t>
  </si>
  <si>
    <t>80110</t>
  </si>
  <si>
    <t>80113</t>
  </si>
  <si>
    <t>Dowożenie uczniów do szkół</t>
  </si>
  <si>
    <t>80114</t>
  </si>
  <si>
    <t>Zespoły ekonom.-adminstrac. szkół.</t>
  </si>
  <si>
    <t>80146</t>
  </si>
  <si>
    <t>Dokształcanie i doskonal.nauczycieli</t>
  </si>
  <si>
    <t>Dział  851</t>
  </si>
  <si>
    <t>85154</t>
  </si>
  <si>
    <t>Przeciwdziałanie alkoholizmowi</t>
  </si>
  <si>
    <t>3110</t>
  </si>
  <si>
    <t>85195</t>
  </si>
  <si>
    <t>Rodziny zastępcze</t>
  </si>
  <si>
    <t>4130</t>
  </si>
  <si>
    <t>Ośrodki Pomocy Społecznej</t>
  </si>
  <si>
    <t>Usługi opiekuńcze i specjalistyczne..</t>
  </si>
  <si>
    <t>Dział  854</t>
  </si>
  <si>
    <t>85401</t>
  </si>
  <si>
    <t>Świetlice szkolne</t>
  </si>
  <si>
    <t>Dział  900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</si>
  <si>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</si>
  <si>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</si>
  <si>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</si>
  <si>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</si>
  <si>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</si>
  <si>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</si>
  <si>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</si>
  <si>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90004</t>
  </si>
  <si>
    <t>Utrzytmanie zieleni w miastach i gm.</t>
  </si>
  <si>
    <t>Oświetlenie ulic, placów i dróg</t>
  </si>
  <si>
    <t>90095</t>
  </si>
  <si>
    <t>Dział  921</t>
  </si>
  <si>
    <t>92109</t>
  </si>
  <si>
    <t>Domy i ośrodki kultury, świetlice i ...</t>
  </si>
  <si>
    <t>92116</t>
  </si>
  <si>
    <t>Dział  926</t>
  </si>
  <si>
    <t>KULTURA  FIZYCZNA  i  SPORT</t>
  </si>
  <si>
    <t>92605</t>
  </si>
  <si>
    <t>Zadania w zakresie kultury fiz.i sport</t>
  </si>
  <si>
    <t>dodatkowe wynagrodzenia roczne</t>
  </si>
  <si>
    <t>zakup energii</t>
  </si>
  <si>
    <t>wydatki na zakupy inwestycyjne jedn....</t>
  </si>
  <si>
    <t>Różne rozliczenia finansowe</t>
  </si>
  <si>
    <t>zakup pomocy naukowych, dydaktycz...</t>
  </si>
  <si>
    <t>wydatki inwestycyjne jednostek budż.</t>
  </si>
  <si>
    <t>składki na ubezpiecz.zdrowotne</t>
  </si>
  <si>
    <t>odpis na Z.F.Ś.S.</t>
  </si>
  <si>
    <t>85415</t>
  </si>
  <si>
    <t>Pomoc materialna dla uczniów</t>
  </si>
  <si>
    <t>3240</t>
  </si>
  <si>
    <t>Gospodarka gruntami i nieruchom.</t>
  </si>
  <si>
    <t>Obsługa pap.wart, kredytów i pożycz.</t>
  </si>
  <si>
    <t>Rozchody</t>
  </si>
  <si>
    <t>992</t>
  </si>
  <si>
    <t>spłaty otrzymanych kraj.kredyt.i pożycz.</t>
  </si>
  <si>
    <t>Wykonanie</t>
  </si>
  <si>
    <t>71035</t>
  </si>
  <si>
    <t>Cmentarze</t>
  </si>
  <si>
    <t>wpłaty gmin i powiatów na rzecz....</t>
  </si>
  <si>
    <t>Składki na ubezpieczenia zdrowotne</t>
  </si>
  <si>
    <t>1</t>
  </si>
  <si>
    <t>podróże służbowe zagraniczne</t>
  </si>
  <si>
    <t>Dział 752</t>
  </si>
  <si>
    <t>OBRONA NARODOWA</t>
  </si>
  <si>
    <t>75212</t>
  </si>
  <si>
    <t>Pozostałe wydatki obronne</t>
  </si>
  <si>
    <t>75818</t>
  </si>
  <si>
    <t>4810</t>
  </si>
  <si>
    <t>rezerwy</t>
  </si>
  <si>
    <t>90017</t>
  </si>
  <si>
    <t>Zakłady gospodarki komunalnej</t>
  </si>
  <si>
    <t>6210</t>
  </si>
  <si>
    <t xml:space="preserve">                                               W Y D A T K I </t>
  </si>
  <si>
    <t>85149</t>
  </si>
  <si>
    <t>92601</t>
  </si>
  <si>
    <t>Obiekty sportowe</t>
  </si>
  <si>
    <t>zakup usług pozostałych</t>
  </si>
  <si>
    <t>4100</t>
  </si>
  <si>
    <t>wynagrodzenia agenc.prowizyjne</t>
  </si>
  <si>
    <t>rózne opłaty i składki</t>
  </si>
  <si>
    <t>Dział 756</t>
  </si>
  <si>
    <t>8070</t>
  </si>
  <si>
    <t>85212</t>
  </si>
  <si>
    <t>Świadcz.rodz.oraz skład.na ubezp.</t>
  </si>
  <si>
    <t>Dział  852</t>
  </si>
  <si>
    <t>85204</t>
  </si>
  <si>
    <t>85213</t>
  </si>
  <si>
    <t>85214</t>
  </si>
  <si>
    <t>85215</t>
  </si>
  <si>
    <t>85219</t>
  </si>
  <si>
    <t>85228</t>
  </si>
  <si>
    <t>85295</t>
  </si>
  <si>
    <t>Dział 853</t>
  </si>
  <si>
    <t xml:space="preserve">Pozostała działalność </t>
  </si>
  <si>
    <t>wynagrodznia osobowe pracowników</t>
  </si>
  <si>
    <t>6058</t>
  </si>
  <si>
    <t>6059</t>
  </si>
  <si>
    <t>finans.prog.i projekt.ze środ.fund.strukt.</t>
  </si>
  <si>
    <t>współfin.prog.i projekt.real.ze śr.fund…</t>
  </si>
  <si>
    <t>01095</t>
  </si>
  <si>
    <t>zakup usług pozostałuch</t>
  </si>
  <si>
    <t>wydatki na zakupy inwestycyjne jed.bud</t>
  </si>
  <si>
    <t>4170</t>
  </si>
  <si>
    <t>wynagrodzenia bezosobowe</t>
  </si>
  <si>
    <t>wynagordzenia bezosobowe</t>
  </si>
  <si>
    <t>75404</t>
  </si>
  <si>
    <t>Komendy Wojewódzkie Policji</t>
  </si>
  <si>
    <t>3000</t>
  </si>
  <si>
    <t>wpłaty jednostek na fundusz celowy</t>
  </si>
  <si>
    <t>75704</t>
  </si>
  <si>
    <t>8020</t>
  </si>
  <si>
    <t>wypłaty z tyt.gwarancji i poręczeń</t>
  </si>
  <si>
    <t>4350</t>
  </si>
  <si>
    <t>zakup usług dostępu do sieci Internet</t>
  </si>
  <si>
    <t>80103</t>
  </si>
  <si>
    <t>Oddziały przedszk.w szkoł.podstaw.</t>
  </si>
  <si>
    <t>3260</t>
  </si>
  <si>
    <t>inne formy pomocy dla uczniów</t>
  </si>
  <si>
    <t xml:space="preserve">zakup usług pozostałych </t>
  </si>
  <si>
    <t>60095</t>
  </si>
  <si>
    <t>4280</t>
  </si>
  <si>
    <t>zakup usług zdrowotnych</t>
  </si>
  <si>
    <t>wydatki na zakupy inwestycyyjne…</t>
  </si>
  <si>
    <t>Ochotnicze Straże Pożarne</t>
  </si>
  <si>
    <t>963</t>
  </si>
  <si>
    <t xml:space="preserve">spłaty pożyczek otrzym.na finansow. </t>
  </si>
  <si>
    <t>zad.real.z udziałem śr. z budżet.UE</t>
  </si>
  <si>
    <t>WYTWARZANIE i ZAOPATRYW.</t>
  </si>
  <si>
    <t>W ENERGIĘ ELEKTRYCZNĄ, GAZ</t>
  </si>
  <si>
    <t xml:space="preserve">I WODĘ </t>
  </si>
  <si>
    <t>URZĘDY NACZELNYCH YCH</t>
  </si>
  <si>
    <t>ORGANÓW WŁADZY PAŃST.</t>
  </si>
  <si>
    <t>KONTROLI I OCHRONY PRAWA</t>
  </si>
  <si>
    <t>ORAZ SĄDOWNICTWA</t>
  </si>
  <si>
    <t>Urzędy naczelnych organów władzy</t>
  </si>
  <si>
    <t xml:space="preserve">państwowej,kontroli i ochrony </t>
  </si>
  <si>
    <t xml:space="preserve">prawa </t>
  </si>
  <si>
    <t xml:space="preserve">BEZPIECZ. PUBLICZNE </t>
  </si>
  <si>
    <t xml:space="preserve">OD OSÓB FIZYCZNYCH I OD </t>
  </si>
  <si>
    <t>DOCHODYOD OSÓB PRAWNYCH</t>
  </si>
  <si>
    <t xml:space="preserve">I OD INNYCH JEDNOSTEK </t>
  </si>
  <si>
    <t xml:space="preserve">NIEPOSIADAJĄCYCH </t>
  </si>
  <si>
    <t xml:space="preserve">OSOBOWOŚCI PRAWNEJ </t>
  </si>
  <si>
    <t xml:space="preserve">ORAZ WYDATKI ZWIĄZANE Z </t>
  </si>
  <si>
    <t xml:space="preserve">ICH POBOREM </t>
  </si>
  <si>
    <t>Wpływy z innych opłat stanowiących</t>
  </si>
  <si>
    <t xml:space="preserve">dochody jednostek samorządu </t>
  </si>
  <si>
    <t>terytorialnego na podstawie ustaw</t>
  </si>
  <si>
    <t xml:space="preserve">Pobór podat. i opłat  </t>
  </si>
  <si>
    <t>i nieopodatkowanych należności</t>
  </si>
  <si>
    <t xml:space="preserve">budżetowych </t>
  </si>
  <si>
    <t>OBSŁUGA  DŁUGU  PUBLICZN.</t>
  </si>
  <si>
    <t>jednostek samorządu terytorialnego</t>
  </si>
  <si>
    <t>Rozlicz.z tyt.poręczeń i gwarancji</t>
  </si>
  <si>
    <t>udzielonych przez Skarb Państwa</t>
  </si>
  <si>
    <t>lub jednostkę samorządu terytorial.</t>
  </si>
  <si>
    <t>Programy polityki zdrowotnej</t>
  </si>
  <si>
    <t xml:space="preserve">Zasiłki i pomoc w naturze </t>
  </si>
  <si>
    <t xml:space="preserve">POZOSTŁE ZADANIA </t>
  </si>
  <si>
    <t xml:space="preserve">W ZAKRESIE POLITYKI </t>
  </si>
  <si>
    <t xml:space="preserve">SPOŁECZNEJ </t>
  </si>
  <si>
    <t xml:space="preserve">EDUKACYJNA OPIEKA </t>
  </si>
  <si>
    <t>WYCHOWAWCZA</t>
  </si>
  <si>
    <t>GOSP.KOMUNALNA i OCHRONA</t>
  </si>
  <si>
    <t xml:space="preserve">ŚRODOWISKA </t>
  </si>
  <si>
    <t xml:space="preserve">KULTURA i OCHRONA </t>
  </si>
  <si>
    <t>DZIEDZICTWA NARODOWEGO</t>
  </si>
  <si>
    <t>dot.celow.z budżetu na finansow inwest</t>
  </si>
  <si>
    <t>nagrody i wydatki nie zaliczone do wyn.</t>
  </si>
  <si>
    <t>wydatki na zakupy inwestycyjne...</t>
  </si>
  <si>
    <t>wydatki na zakupy inwestycyjne</t>
  </si>
  <si>
    <t>odsetki i dyskonto od krajowych pożycz</t>
  </si>
  <si>
    <t>różne wydatki na rzecz osób fizycznych</t>
  </si>
  <si>
    <t xml:space="preserve">stypendia dla uczniów </t>
  </si>
  <si>
    <t>2006 rok</t>
  </si>
  <si>
    <t>85153</t>
  </si>
  <si>
    <t>świadczenia społeczne</t>
  </si>
  <si>
    <t>2480</t>
  </si>
  <si>
    <t>fundusz operacyjny</t>
  </si>
  <si>
    <t>wydatki osobowe niezaliczone do wynagrodzeń</t>
  </si>
  <si>
    <t>koszty postępowania sądowego i prokuratorskiego</t>
  </si>
  <si>
    <t>wydatki  inwestycyjne</t>
  </si>
  <si>
    <t>podróże służbowe i krajowe</t>
  </si>
  <si>
    <t>odpisy na zakładowy fundusz świadczeń...</t>
  </si>
  <si>
    <t>wydatki osobowe niezaliczone do wynagrodzen</t>
  </si>
  <si>
    <t>dotacje podmiotowe</t>
  </si>
  <si>
    <t>domy pomocy społecznej</t>
  </si>
  <si>
    <t>promocja jednostek samorządu teryt.</t>
  </si>
  <si>
    <t>Infrastruktura wodociąg.i sanit. Wsi</t>
  </si>
  <si>
    <t xml:space="preserve">                                           KWARTALNA INFORMACJA Z WYKONANIA </t>
  </si>
  <si>
    <t>II kwartał 2006</t>
  </si>
  <si>
    <t>4610</t>
  </si>
  <si>
    <t>6620</t>
  </si>
  <si>
    <t>6170</t>
  </si>
  <si>
    <t>75831</t>
  </si>
  <si>
    <t>2930</t>
  </si>
  <si>
    <t>Zwalczanie narkomanii</t>
  </si>
  <si>
    <t>6010</t>
  </si>
  <si>
    <t>2820</t>
  </si>
  <si>
    <t>2830</t>
  </si>
  <si>
    <t xml:space="preserve">                                            BUDŻETU GMINY MSZCZONÓW za II KWARTAŁY  2006 r.</t>
  </si>
  <si>
    <t>koszty postępowania sądowego i prokur.</t>
  </si>
  <si>
    <t>dot.cel.przekaz.dla powiatu na inwestyc.</t>
  </si>
  <si>
    <t>wpłaty jed.na fund.cel.na fin.inwest.</t>
  </si>
  <si>
    <t>Część równoważąca subwencji ogól.</t>
  </si>
  <si>
    <t>wpłaty j.s.t. do budżetu państwa</t>
  </si>
  <si>
    <t xml:space="preserve">zakup usług przez j.s.t. dla innych j.s.t. </t>
  </si>
  <si>
    <t>współfin.progr.i projekt.real. ze śr.UE</t>
  </si>
  <si>
    <t>współfin.progr.i projekt.real.ze śr.UE</t>
  </si>
  <si>
    <t>finansowanie progr.i projekt.ze śr.UE</t>
  </si>
  <si>
    <t>wydatki na zakupy i objęcie akcji</t>
  </si>
  <si>
    <t>dot.cel.z budżet.na finans.zad.zlec..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</si>
</sst>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0.0%"/>
    <numFmt numFmtId="167" formatCode="0.0"/>
    <numFmt numFmtId="168" formatCode="#,##0.0"/>
  </numFmts>
  <fonts count="12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dashed"/>
      <bottom style="thin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dashed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dashed"/>
    </border>
    <border>
      <left style="thick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hair"/>
      <bottom style="dashed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medium"/>
      <bottom style="hair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ck"/>
      <right style="thin"/>
      <top style="thick"/>
      <bottom style="dashed"/>
    </border>
    <border>
      <left style="thin"/>
      <right style="thin"/>
      <top style="thick"/>
      <bottom style="dashed"/>
    </border>
    <border>
      <left style="thin"/>
      <right style="thick"/>
      <top style="thick"/>
      <bottom style="dashed"/>
    </border>
    <border>
      <left style="thin"/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hair"/>
      <bottom style="thick"/>
    </border>
    <border>
      <left style="thin"/>
      <right style="thick"/>
      <top style="dashed"/>
      <bottom style="medium"/>
    </border>
    <border>
      <left style="thin"/>
      <right style="thick"/>
      <top style="dashed"/>
      <bottom style="thick"/>
    </border>
    <border>
      <left>
        <color indexed="63"/>
      </left>
      <right style="thin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4" borderId="8" xfId="0" applyNumberFormat="1" applyFont="1" applyFill="1" applyBorder="1" applyAlignment="1">
      <alignment/>
    </xf>
    <xf numFmtId="167" fontId="0" fillId="4" borderId="9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167" fontId="0" fillId="4" borderId="11" xfId="0" applyNumberFormat="1" applyFont="1" applyFill="1" applyBorder="1" applyAlignment="1">
      <alignment/>
    </xf>
    <xf numFmtId="167" fontId="0" fillId="4" borderId="12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4" fontId="3" fillId="4" borderId="14" xfId="0" applyNumberFormat="1" applyFont="1" applyFill="1" applyBorder="1" applyAlignment="1">
      <alignment/>
    </xf>
    <xf numFmtId="168" fontId="3" fillId="4" borderId="15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167" fontId="4" fillId="5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167" fontId="11" fillId="5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right"/>
    </xf>
    <xf numFmtId="0" fontId="11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25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/>
    </xf>
    <xf numFmtId="167" fontId="11" fillId="5" borderId="19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4" fontId="11" fillId="0" borderId="28" xfId="0" applyNumberFormat="1" applyFont="1" applyBorder="1" applyAlignment="1">
      <alignment/>
    </xf>
    <xf numFmtId="4" fontId="11" fillId="0" borderId="28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/>
    </xf>
    <xf numFmtId="167" fontId="11" fillId="5" borderId="30" xfId="0" applyNumberFormat="1" applyFont="1" applyFill="1" applyBorder="1" applyAlignment="1">
      <alignment/>
    </xf>
    <xf numFmtId="49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4" fontId="11" fillId="0" borderId="32" xfId="0" applyNumberFormat="1" applyFont="1" applyBorder="1" applyAlignment="1">
      <alignment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4" fontId="3" fillId="4" borderId="35" xfId="0" applyNumberFormat="1" applyFont="1" applyFill="1" applyBorder="1" applyAlignment="1">
      <alignment/>
    </xf>
    <xf numFmtId="168" fontId="3" fillId="4" borderId="11" xfId="0" applyNumberFormat="1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4" fontId="3" fillId="4" borderId="32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167" fontId="11" fillId="5" borderId="36" xfId="0" applyNumberFormat="1" applyFont="1" applyFill="1" applyBorder="1" applyAlignment="1">
      <alignment/>
    </xf>
    <xf numFmtId="49" fontId="11" fillId="0" borderId="37" xfId="0" applyNumberFormat="1" applyFont="1" applyBorder="1" applyAlignment="1">
      <alignment horizontal="right"/>
    </xf>
    <xf numFmtId="0" fontId="11" fillId="0" borderId="38" xfId="0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39" xfId="0" applyNumberFormat="1" applyFont="1" applyBorder="1" applyAlignment="1">
      <alignment/>
    </xf>
    <xf numFmtId="167" fontId="11" fillId="5" borderId="40" xfId="0" applyNumberFormat="1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4" fontId="3" fillId="4" borderId="42" xfId="0" applyNumberFormat="1" applyFont="1" applyFill="1" applyBorder="1" applyAlignment="1">
      <alignment/>
    </xf>
    <xf numFmtId="167" fontId="3" fillId="4" borderId="9" xfId="0" applyNumberFormat="1" applyFont="1" applyFill="1" applyBorder="1" applyAlignment="1">
      <alignment/>
    </xf>
    <xf numFmtId="49" fontId="11" fillId="0" borderId="43" xfId="0" applyNumberFormat="1" applyFont="1" applyBorder="1" applyAlignment="1">
      <alignment horizontal="right"/>
    </xf>
    <xf numFmtId="0" fontId="11" fillId="0" borderId="44" xfId="0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right"/>
    </xf>
    <xf numFmtId="0" fontId="11" fillId="0" borderId="47" xfId="0" applyFont="1" applyBorder="1" applyAlignment="1">
      <alignment/>
    </xf>
    <xf numFmtId="4" fontId="11" fillId="0" borderId="47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167" fontId="11" fillId="5" borderId="8" xfId="0" applyNumberFormat="1" applyFont="1" applyFill="1" applyBorder="1" applyAlignment="1">
      <alignment/>
    </xf>
    <xf numFmtId="49" fontId="11" fillId="0" borderId="49" xfId="0" applyNumberFormat="1" applyFont="1" applyBorder="1" applyAlignment="1">
      <alignment horizontal="right"/>
    </xf>
    <xf numFmtId="0" fontId="11" fillId="0" borderId="50" xfId="0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167" fontId="11" fillId="5" borderId="52" xfId="0" applyNumberFormat="1" applyFont="1" applyFill="1" applyBorder="1" applyAlignment="1">
      <alignment/>
    </xf>
    <xf numFmtId="4" fontId="4" fillId="0" borderId="29" xfId="0" applyNumberFormat="1" applyFont="1" applyBorder="1" applyAlignment="1">
      <alignment/>
    </xf>
    <xf numFmtId="167" fontId="11" fillId="5" borderId="53" xfId="0" applyNumberFormat="1" applyFont="1" applyFill="1" applyBorder="1" applyAlignment="1">
      <alignment/>
    </xf>
    <xf numFmtId="167" fontId="11" fillId="5" borderId="54" xfId="0" applyNumberFormat="1" applyFont="1" applyFill="1" applyBorder="1" applyAlignment="1">
      <alignment/>
    </xf>
    <xf numFmtId="49" fontId="11" fillId="0" borderId="55" xfId="0" applyNumberFormat="1" applyFont="1" applyBorder="1" applyAlignment="1">
      <alignment horizontal="right"/>
    </xf>
    <xf numFmtId="0" fontId="11" fillId="0" borderId="56" xfId="0" applyFont="1" applyBorder="1" applyAlignment="1">
      <alignment/>
    </xf>
    <xf numFmtId="4" fontId="11" fillId="0" borderId="56" xfId="0" applyNumberFormat="1" applyFont="1" applyBorder="1" applyAlignment="1">
      <alignment/>
    </xf>
    <xf numFmtId="4" fontId="11" fillId="0" borderId="57" xfId="0" applyNumberFormat="1" applyFont="1" applyBorder="1" applyAlignment="1">
      <alignment/>
    </xf>
    <xf numFmtId="49" fontId="11" fillId="0" borderId="58" xfId="0" applyNumberFormat="1" applyFont="1" applyBorder="1" applyAlignment="1">
      <alignment horizontal="right"/>
    </xf>
    <xf numFmtId="0" fontId="11" fillId="0" borderId="59" xfId="0" applyFont="1" applyBorder="1" applyAlignment="1">
      <alignment/>
    </xf>
    <xf numFmtId="4" fontId="11" fillId="0" borderId="59" xfId="0" applyNumberFormat="1" applyFont="1" applyBorder="1" applyAlignment="1">
      <alignment/>
    </xf>
    <xf numFmtId="167" fontId="11" fillId="5" borderId="60" xfId="0" applyNumberFormat="1" applyFont="1" applyFill="1" applyBorder="1" applyAlignment="1">
      <alignment/>
    </xf>
    <xf numFmtId="49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167" fontId="11" fillId="5" borderId="3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43" xfId="0" applyNumberFormat="1" applyFont="1" applyBorder="1" applyAlignment="1">
      <alignment horizontal="right"/>
    </xf>
    <xf numFmtId="0" fontId="11" fillId="0" borderId="44" xfId="0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right"/>
    </xf>
    <xf numFmtId="0" fontId="11" fillId="0" borderId="38" xfId="0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39" xfId="0" applyNumberFormat="1" applyFont="1" applyBorder="1" applyAlignment="1">
      <alignment/>
    </xf>
    <xf numFmtId="167" fontId="11" fillId="5" borderId="8" xfId="0" applyNumberFormat="1" applyFont="1" applyFill="1" applyBorder="1" applyAlignment="1">
      <alignment/>
    </xf>
    <xf numFmtId="49" fontId="4" fillId="0" borderId="61" xfId="0" applyNumberFormat="1" applyFont="1" applyBorder="1" applyAlignment="1">
      <alignment horizontal="right"/>
    </xf>
    <xf numFmtId="0" fontId="4" fillId="0" borderId="62" xfId="0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11" fillId="0" borderId="44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11" fillId="0" borderId="43" xfId="0" applyFont="1" applyBorder="1" applyAlignment="1">
      <alignment/>
    </xf>
    <xf numFmtId="0" fontId="11" fillId="0" borderId="49" xfId="0" applyFont="1" applyBorder="1" applyAlignment="1">
      <alignment/>
    </xf>
    <xf numFmtId="4" fontId="11" fillId="0" borderId="5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11" fillId="0" borderId="31" xfId="0" applyFont="1" applyBorder="1" applyAlignment="1">
      <alignment/>
    </xf>
    <xf numFmtId="4" fontId="3" fillId="4" borderId="32" xfId="0" applyNumberFormat="1" applyFont="1" applyFill="1" applyBorder="1" applyAlignment="1">
      <alignment horizontal="right"/>
    </xf>
    <xf numFmtId="167" fontId="3" fillId="4" borderId="8" xfId="0" applyNumberFormat="1" applyFont="1" applyFill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4" fontId="4" fillId="0" borderId="64" xfId="0" applyNumberFormat="1" applyFont="1" applyBorder="1" applyAlignment="1">
      <alignment horizontal="right"/>
    </xf>
    <xf numFmtId="167" fontId="4" fillId="5" borderId="65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61" xfId="0" applyFont="1" applyBorder="1" applyAlignment="1">
      <alignment/>
    </xf>
    <xf numFmtId="4" fontId="4" fillId="0" borderId="62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37" xfId="0" applyFont="1" applyBorder="1" applyAlignment="1">
      <alignment/>
    </xf>
    <xf numFmtId="4" fontId="11" fillId="0" borderId="38" xfId="0" applyNumberFormat="1" applyFont="1" applyBorder="1" applyAlignment="1">
      <alignment horizontal="right"/>
    </xf>
    <xf numFmtId="4" fontId="3" fillId="4" borderId="4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4" fontId="4" fillId="0" borderId="64" xfId="0" applyNumberFormat="1" applyFont="1" applyFill="1" applyBorder="1" applyAlignment="1">
      <alignment/>
    </xf>
    <xf numFmtId="167" fontId="4" fillId="5" borderId="3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4" fontId="4" fillId="0" borderId="62" xfId="0" applyNumberFormat="1" applyFont="1" applyFill="1" applyBorder="1" applyAlignment="1">
      <alignment/>
    </xf>
    <xf numFmtId="167" fontId="11" fillId="5" borderId="66" xfId="0" applyNumberFormat="1" applyFont="1" applyFill="1" applyBorder="1" applyAlignment="1">
      <alignment/>
    </xf>
    <xf numFmtId="167" fontId="4" fillId="5" borderId="8" xfId="0" applyNumberFormat="1" applyFont="1" applyFill="1" applyBorder="1" applyAlignment="1">
      <alignment/>
    </xf>
    <xf numFmtId="0" fontId="11" fillId="0" borderId="58" xfId="0" applyFont="1" applyBorder="1" applyAlignment="1">
      <alignment/>
    </xf>
    <xf numFmtId="4" fontId="11" fillId="0" borderId="59" xfId="0" applyNumberFormat="1" applyFont="1" applyBorder="1" applyAlignment="1">
      <alignment horizontal="right"/>
    </xf>
    <xf numFmtId="49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/>
    </xf>
    <xf numFmtId="49" fontId="11" fillId="0" borderId="67" xfId="0" applyNumberFormat="1" applyFont="1" applyBorder="1" applyAlignment="1">
      <alignment horizontal="right"/>
    </xf>
    <xf numFmtId="0" fontId="11" fillId="0" borderId="68" xfId="0" applyFont="1" applyBorder="1" applyAlignment="1">
      <alignment/>
    </xf>
    <xf numFmtId="4" fontId="11" fillId="0" borderId="68" xfId="0" applyNumberFormat="1" applyFont="1" applyBorder="1" applyAlignment="1">
      <alignment/>
    </xf>
    <xf numFmtId="0" fontId="3" fillId="4" borderId="69" xfId="0" applyFont="1" applyFill="1" applyBorder="1" applyAlignment="1">
      <alignment/>
    </xf>
    <xf numFmtId="0" fontId="3" fillId="4" borderId="70" xfId="0" applyFont="1" applyFill="1" applyBorder="1" applyAlignment="1">
      <alignment/>
    </xf>
    <xf numFmtId="4" fontId="3" fillId="4" borderId="70" xfId="0" applyNumberFormat="1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4" fontId="4" fillId="5" borderId="17" xfId="0" applyNumberFormat="1" applyFont="1" applyFill="1" applyBorder="1" applyAlignment="1">
      <alignment/>
    </xf>
    <xf numFmtId="0" fontId="11" fillId="5" borderId="69" xfId="0" applyFont="1" applyFill="1" applyBorder="1" applyAlignment="1">
      <alignment/>
    </xf>
    <xf numFmtId="0" fontId="11" fillId="5" borderId="70" xfId="0" applyFont="1" applyFill="1" applyBorder="1" applyAlignment="1">
      <alignment/>
    </xf>
    <xf numFmtId="4" fontId="11" fillId="5" borderId="70" xfId="0" applyNumberFormat="1" applyFont="1" applyFill="1" applyBorder="1" applyAlignment="1">
      <alignment/>
    </xf>
    <xf numFmtId="49" fontId="11" fillId="0" borderId="71" xfId="0" applyNumberFormat="1" applyFont="1" applyBorder="1" applyAlignment="1">
      <alignment horizontal="right"/>
    </xf>
    <xf numFmtId="0" fontId="11" fillId="0" borderId="71" xfId="0" applyFont="1" applyBorder="1" applyAlignment="1">
      <alignment/>
    </xf>
    <xf numFmtId="167" fontId="11" fillId="5" borderId="71" xfId="0" applyNumberFormat="1" applyFont="1" applyFill="1" applyBorder="1" applyAlignment="1">
      <alignment/>
    </xf>
    <xf numFmtId="49" fontId="11" fillId="0" borderId="72" xfId="0" applyNumberFormat="1" applyFont="1" applyBorder="1" applyAlignment="1">
      <alignment horizontal="right"/>
    </xf>
    <xf numFmtId="0" fontId="11" fillId="0" borderId="72" xfId="0" applyFont="1" applyBorder="1" applyAlignment="1">
      <alignment/>
    </xf>
    <xf numFmtId="167" fontId="11" fillId="5" borderId="72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3" fillId="4" borderId="11" xfId="0" applyNumberFormat="1" applyFont="1" applyFill="1" applyBorder="1" applyAlignment="1">
      <alignment/>
    </xf>
    <xf numFmtId="49" fontId="11" fillId="0" borderId="73" xfId="0" applyNumberFormat="1" applyFont="1" applyBorder="1" applyAlignment="1">
      <alignment horizontal="right"/>
    </xf>
    <xf numFmtId="0" fontId="11" fillId="0" borderId="74" xfId="0" applyFont="1" applyBorder="1" applyAlignment="1">
      <alignment/>
    </xf>
    <xf numFmtId="4" fontId="11" fillId="0" borderId="74" xfId="0" applyNumberFormat="1" applyFont="1" applyBorder="1" applyAlignment="1">
      <alignment/>
    </xf>
    <xf numFmtId="49" fontId="11" fillId="0" borderId="49" xfId="0" applyNumberFormat="1" applyFont="1" applyBorder="1" applyAlignment="1">
      <alignment horizontal="right"/>
    </xf>
    <xf numFmtId="0" fontId="11" fillId="0" borderId="50" xfId="0" applyFont="1" applyBorder="1" applyAlignment="1">
      <alignment/>
    </xf>
    <xf numFmtId="4" fontId="11" fillId="0" borderId="50" xfId="0" applyNumberFormat="1" applyFont="1" applyBorder="1" applyAlignment="1">
      <alignment/>
    </xf>
    <xf numFmtId="167" fontId="11" fillId="5" borderId="52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167" fontId="4" fillId="5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4" fontId="11" fillId="0" borderId="28" xfId="0" applyNumberFormat="1" applyFont="1" applyBorder="1" applyAlignment="1">
      <alignment horizontal="right"/>
    </xf>
    <xf numFmtId="0" fontId="11" fillId="0" borderId="43" xfId="0" applyFont="1" applyBorder="1" applyAlignment="1">
      <alignment/>
    </xf>
    <xf numFmtId="4" fontId="11" fillId="0" borderId="44" xfId="0" applyNumberFormat="1" applyFont="1" applyBorder="1" applyAlignment="1">
      <alignment horizontal="right"/>
    </xf>
    <xf numFmtId="167" fontId="3" fillId="4" borderId="75" xfId="0" applyNumberFormat="1" applyFont="1" applyFill="1" applyBorder="1" applyAlignment="1">
      <alignment/>
    </xf>
    <xf numFmtId="49" fontId="11" fillId="0" borderId="76" xfId="0" applyNumberFormat="1" applyFont="1" applyBorder="1" applyAlignment="1">
      <alignment horizontal="right"/>
    </xf>
    <xf numFmtId="0" fontId="11" fillId="0" borderId="77" xfId="0" applyFont="1" applyBorder="1" applyAlignment="1">
      <alignment/>
    </xf>
    <xf numFmtId="4" fontId="11" fillId="0" borderId="77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/>
    </xf>
    <xf numFmtId="167" fontId="11" fillId="5" borderId="36" xfId="0" applyNumberFormat="1" applyFont="1" applyFill="1" applyBorder="1" applyAlignment="1">
      <alignment/>
    </xf>
    <xf numFmtId="167" fontId="11" fillId="5" borderId="53" xfId="0" applyNumberFormat="1" applyFont="1" applyFill="1" applyBorder="1" applyAlignment="1">
      <alignment/>
    </xf>
    <xf numFmtId="167" fontId="11" fillId="5" borderId="4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11" fillId="0" borderId="78" xfId="0" applyNumberFormat="1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4" fontId="11" fillId="0" borderId="44" xfId="0" applyNumberFormat="1" applyFont="1" applyFill="1" applyBorder="1" applyAlignment="1">
      <alignment/>
    </xf>
    <xf numFmtId="4" fontId="11" fillId="0" borderId="79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4" fontId="11" fillId="0" borderId="38" xfId="0" applyNumberFormat="1" applyFont="1" applyFill="1" applyBorder="1" applyAlignment="1">
      <alignment/>
    </xf>
    <xf numFmtId="4" fontId="11" fillId="0" borderId="80" xfId="0" applyNumberFormat="1" applyFont="1" applyFill="1" applyBorder="1" applyAlignment="1">
      <alignment/>
    </xf>
    <xf numFmtId="49" fontId="11" fillId="0" borderId="69" xfId="0" applyNumberFormat="1" applyFont="1" applyBorder="1" applyAlignment="1">
      <alignment horizontal="right"/>
    </xf>
    <xf numFmtId="0" fontId="11" fillId="0" borderId="70" xfId="0" applyFont="1" applyBorder="1" applyAlignment="1">
      <alignment/>
    </xf>
    <xf numFmtId="4" fontId="11" fillId="0" borderId="70" xfId="0" applyNumberFormat="1" applyFont="1" applyBorder="1" applyAlignment="1">
      <alignment/>
    </xf>
    <xf numFmtId="0" fontId="11" fillId="0" borderId="44" xfId="0" applyFont="1" applyBorder="1" applyAlignment="1">
      <alignment horizontal="left"/>
    </xf>
    <xf numFmtId="4" fontId="11" fillId="0" borderId="44" xfId="0" applyNumberFormat="1" applyFont="1" applyBorder="1" applyAlignment="1">
      <alignment horizontal="center"/>
    </xf>
    <xf numFmtId="0" fontId="11" fillId="0" borderId="59" xfId="0" applyFont="1" applyBorder="1" applyAlignment="1">
      <alignment horizontal="left"/>
    </xf>
    <xf numFmtId="4" fontId="11" fillId="0" borderId="59" xfId="0" applyNumberFormat="1" applyFont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4" fontId="3" fillId="0" borderId="2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/>
    </xf>
    <xf numFmtId="0" fontId="3" fillId="4" borderId="81" xfId="0" applyFont="1" applyFill="1" applyBorder="1" applyAlignment="1">
      <alignment/>
    </xf>
    <xf numFmtId="0" fontId="3" fillId="4" borderId="82" xfId="0" applyFont="1" applyFill="1" applyBorder="1" applyAlignment="1">
      <alignment/>
    </xf>
    <xf numFmtId="4" fontId="3" fillId="4" borderId="82" xfId="0" applyNumberFormat="1" applyFont="1" applyFill="1" applyBorder="1" applyAlignment="1">
      <alignment horizontal="right"/>
    </xf>
    <xf numFmtId="167" fontId="3" fillId="4" borderId="83" xfId="0" applyNumberFormat="1" applyFont="1" applyFill="1" applyBorder="1" applyAlignment="1">
      <alignment/>
    </xf>
    <xf numFmtId="49" fontId="11" fillId="0" borderId="76" xfId="0" applyNumberFormat="1" applyFont="1" applyBorder="1" applyAlignment="1">
      <alignment horizontal="right"/>
    </xf>
    <xf numFmtId="0" fontId="11" fillId="0" borderId="77" xfId="0" applyFont="1" applyBorder="1" applyAlignment="1">
      <alignment/>
    </xf>
    <xf numFmtId="4" fontId="11" fillId="0" borderId="77" xfId="0" applyNumberFormat="1" applyFont="1" applyBorder="1" applyAlignment="1">
      <alignment horizontal="right"/>
    </xf>
    <xf numFmtId="167" fontId="11" fillId="0" borderId="84" xfId="0" applyNumberFormat="1" applyFont="1" applyBorder="1" applyAlignment="1">
      <alignment/>
    </xf>
    <xf numFmtId="49" fontId="11" fillId="0" borderId="85" xfId="0" applyNumberFormat="1" applyFont="1" applyBorder="1" applyAlignment="1">
      <alignment horizontal="right"/>
    </xf>
    <xf numFmtId="0" fontId="11" fillId="0" borderId="86" xfId="0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167" fontId="11" fillId="0" borderId="30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4" fontId="11" fillId="0" borderId="32" xfId="0" applyNumberFormat="1" applyFont="1" applyBorder="1" applyAlignment="1">
      <alignment horizontal="right"/>
    </xf>
    <xf numFmtId="167" fontId="11" fillId="0" borderId="8" xfId="0" applyNumberFormat="1" applyFont="1" applyBorder="1" applyAlignment="1">
      <alignment/>
    </xf>
    <xf numFmtId="0" fontId="3" fillId="4" borderId="87" xfId="0" applyFont="1" applyFill="1" applyBorder="1" applyAlignment="1">
      <alignment/>
    </xf>
    <xf numFmtId="0" fontId="3" fillId="4" borderId="88" xfId="0" applyFont="1" applyFill="1" applyBorder="1" applyAlignment="1">
      <alignment/>
    </xf>
    <xf numFmtId="4" fontId="3" fillId="0" borderId="89" xfId="0" applyNumberFormat="1" applyFont="1" applyBorder="1" applyAlignment="1">
      <alignment horizontal="right"/>
    </xf>
    <xf numFmtId="167" fontId="3" fillId="0" borderId="90" xfId="0" applyNumberFormat="1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9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5" xfId="0" applyFont="1" applyBorder="1" applyAlignment="1">
      <alignment horizontal="center"/>
    </xf>
    <xf numFmtId="0" fontId="7" fillId="0" borderId="96" xfId="0" applyFont="1" applyBorder="1" applyAlignment="1">
      <alignment/>
    </xf>
    <xf numFmtId="0" fontId="7" fillId="0" borderId="97" xfId="0" applyFont="1" applyBorder="1" applyAlignment="1">
      <alignment/>
    </xf>
    <xf numFmtId="4" fontId="4" fillId="0" borderId="98" xfId="0" applyNumberFormat="1" applyFont="1" applyBorder="1" applyAlignment="1">
      <alignment/>
    </xf>
    <xf numFmtId="4" fontId="11" fillId="0" borderId="71" xfId="0" applyNumberFormat="1" applyFont="1" applyBorder="1" applyAlignment="1">
      <alignment/>
    </xf>
    <xf numFmtId="4" fontId="4" fillId="0" borderId="7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7" fontId="11" fillId="5" borderId="0" xfId="0" applyNumberFormat="1" applyFont="1" applyFill="1" applyBorder="1" applyAlignment="1">
      <alignment/>
    </xf>
    <xf numFmtId="4" fontId="11" fillId="0" borderId="72" xfId="0" applyNumberFormat="1" applyFont="1" applyBorder="1" applyAlignment="1">
      <alignment/>
    </xf>
    <xf numFmtId="4" fontId="4" fillId="0" borderId="72" xfId="0" applyNumberFormat="1" applyFont="1" applyBorder="1" applyAlignment="1">
      <alignment/>
    </xf>
    <xf numFmtId="4" fontId="11" fillId="0" borderId="7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72" xfId="0" applyNumberFormat="1" applyFont="1" applyBorder="1" applyAlignment="1">
      <alignment horizontal="right"/>
    </xf>
    <xf numFmtId="0" fontId="11" fillId="0" borderId="67" xfId="0" applyFont="1" applyBorder="1" applyAlignment="1">
      <alignment/>
    </xf>
    <xf numFmtId="4" fontId="11" fillId="0" borderId="68" xfId="0" applyNumberFormat="1" applyFont="1" applyBorder="1" applyAlignment="1">
      <alignment horizontal="right"/>
    </xf>
    <xf numFmtId="167" fontId="11" fillId="5" borderId="99" xfId="0" applyNumberFormat="1" applyFont="1" applyFill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4" fontId="11" fillId="0" borderId="74" xfId="0" applyNumberFormat="1" applyFont="1" applyFill="1" applyBorder="1" applyAlignment="1">
      <alignment/>
    </xf>
    <xf numFmtId="167" fontId="11" fillId="5" borderId="100" xfId="0" applyNumberFormat="1" applyFont="1" applyFill="1" applyBorder="1" applyAlignment="1">
      <alignment/>
    </xf>
    <xf numFmtId="0" fontId="11" fillId="0" borderId="71" xfId="0" applyFont="1" applyFill="1" applyBorder="1" applyAlignment="1">
      <alignment/>
    </xf>
    <xf numFmtId="4" fontId="11" fillId="0" borderId="7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72" xfId="0" applyFont="1" applyFill="1" applyBorder="1" applyAlignment="1">
      <alignment/>
    </xf>
    <xf numFmtId="4" fontId="11" fillId="0" borderId="72" xfId="0" applyNumberFormat="1" applyFont="1" applyFill="1" applyBorder="1" applyAlignment="1">
      <alignment/>
    </xf>
    <xf numFmtId="167" fontId="3" fillId="4" borderId="12" xfId="0" applyNumberFormat="1" applyFont="1" applyFill="1" applyBorder="1" applyAlignment="1">
      <alignment/>
    </xf>
    <xf numFmtId="49" fontId="11" fillId="0" borderId="69" xfId="0" applyNumberFormat="1" applyFont="1" applyBorder="1" applyAlignment="1">
      <alignment horizontal="right"/>
    </xf>
    <xf numFmtId="0" fontId="11" fillId="0" borderId="70" xfId="0" applyFont="1" applyBorder="1" applyAlignment="1">
      <alignment/>
    </xf>
    <xf numFmtId="4" fontId="11" fillId="0" borderId="70" xfId="0" applyNumberFormat="1" applyFont="1" applyBorder="1" applyAlignment="1">
      <alignment/>
    </xf>
    <xf numFmtId="167" fontId="11" fillId="5" borderId="12" xfId="0" applyNumberFormat="1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4" fontId="11" fillId="0" borderId="59" xfId="0" applyNumberFormat="1" applyFont="1" applyFill="1" applyBorder="1" applyAlignment="1">
      <alignment/>
    </xf>
    <xf numFmtId="4" fontId="11" fillId="0" borderId="101" xfId="0" applyNumberFormat="1" applyFont="1" applyFill="1" applyBorder="1" applyAlignment="1">
      <alignment/>
    </xf>
    <xf numFmtId="0" fontId="11" fillId="0" borderId="71" xfId="0" applyFont="1" applyBorder="1" applyAlignment="1">
      <alignment horizontal="left"/>
    </xf>
    <xf numFmtId="4" fontId="11" fillId="0" borderId="7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0" fontId="11" fillId="0" borderId="72" xfId="0" applyFont="1" applyBorder="1" applyAlignment="1">
      <alignment horizontal="left"/>
    </xf>
    <xf numFmtId="4" fontId="11" fillId="0" borderId="7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1"/>
  <sheetViews>
    <sheetView tabSelected="1" zoomScale="110" zoomScaleNormal="110" zoomScaleSheetLayoutView="100" workbookViewId="0" topLeftCell="A10">
      <selection activeCell="F46" sqref="F46"/>
    </sheetView>
  </sheetViews>
  <sheetFormatPr defaultColWidth="9.00390625" defaultRowHeight="12.75"/>
  <cols>
    <col min="1" max="1" width="9.25390625" style="0" customWidth="1"/>
    <col min="2" max="2" width="31.25390625" style="0" customWidth="1"/>
    <col min="3" max="3" width="13.375" style="0" customWidth="1"/>
    <col min="4" max="4" width="14.125" style="0" customWidth="1"/>
    <col min="5" max="5" width="11.875" style="0" customWidth="1"/>
    <col min="6" max="6" width="8.00390625" style="0" customWidth="1"/>
    <col min="7" max="7" width="15.875" style="0" customWidth="1"/>
    <col min="8" max="8" width="0.2421875" style="0" hidden="1" customWidth="1"/>
  </cols>
  <sheetData>
    <row r="1" ht="7.5" customHeight="1"/>
    <row r="2" spans="1:8" ht="7.5" customHeight="1">
      <c r="A2" s="2"/>
      <c r="B2" s="3"/>
      <c r="C2" s="9"/>
      <c r="D2" s="3"/>
      <c r="E2" s="3"/>
      <c r="F2" s="3"/>
      <c r="G2" s="1"/>
      <c r="H2" s="1"/>
    </row>
    <row r="3" spans="1:6" ht="13.5" customHeight="1">
      <c r="A3" s="12" t="s">
        <v>281</v>
      </c>
      <c r="B3" s="4"/>
      <c r="C3" s="4"/>
      <c r="D3" s="4"/>
      <c r="E3" s="4"/>
      <c r="F3" s="4"/>
    </row>
    <row r="4" spans="1:6" ht="13.5" customHeight="1">
      <c r="A4" s="12"/>
      <c r="B4" s="4"/>
      <c r="C4" s="4"/>
      <c r="D4" s="4"/>
      <c r="E4" s="4"/>
      <c r="F4" s="4"/>
    </row>
    <row r="5" spans="1:6" ht="13.5" customHeight="1" thickBot="1">
      <c r="A5" s="12" t="s">
        <v>292</v>
      </c>
      <c r="B5" s="4"/>
      <c r="C5" s="4"/>
      <c r="D5" s="4"/>
      <c r="E5" s="4"/>
      <c r="F5" s="4"/>
    </row>
    <row r="6" spans="1:6" ht="3.75" customHeight="1" hidden="1" thickBot="1">
      <c r="A6" s="2"/>
      <c r="B6" s="4"/>
      <c r="C6" s="4"/>
      <c r="D6" s="4"/>
      <c r="E6" s="4"/>
      <c r="F6" s="4"/>
    </row>
    <row r="7" spans="2:5" ht="12" customHeight="1" thickTop="1">
      <c r="B7" s="13" t="s">
        <v>164</v>
      </c>
      <c r="C7" s="4"/>
      <c r="D7" s="4"/>
      <c r="E7" s="273" t="s">
        <v>0</v>
      </c>
    </row>
    <row r="8" spans="2:5" ht="12" customHeight="1" thickBot="1">
      <c r="B8" s="13"/>
      <c r="C8" s="4"/>
      <c r="D8" s="4"/>
      <c r="E8" s="274"/>
    </row>
    <row r="9" spans="1:6" ht="12" customHeight="1" thickTop="1">
      <c r="A9" s="266" t="s">
        <v>2</v>
      </c>
      <c r="B9" s="267" t="s">
        <v>3</v>
      </c>
      <c r="C9" s="267" t="s">
        <v>27</v>
      </c>
      <c r="D9" s="267" t="s">
        <v>147</v>
      </c>
      <c r="E9" s="268" t="s">
        <v>1</v>
      </c>
      <c r="F9" s="269" t="s">
        <v>21</v>
      </c>
    </row>
    <row r="10" spans="1:6" ht="12" customHeight="1" thickBot="1">
      <c r="A10" s="270"/>
      <c r="B10" s="271"/>
      <c r="C10" s="11" t="s">
        <v>266</v>
      </c>
      <c r="D10" s="11" t="s">
        <v>282</v>
      </c>
      <c r="E10" s="11" t="s">
        <v>23</v>
      </c>
      <c r="F10" s="272" t="s">
        <v>20</v>
      </c>
    </row>
    <row r="11" spans="1:6" s="5" customFormat="1" ht="13.5" customHeight="1" thickBot="1" thickTop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8">
        <v>6</v>
      </c>
    </row>
    <row r="12" spans="1:6" s="10" customFormat="1" ht="13.5" customHeight="1" thickTop="1">
      <c r="A12" s="28" t="s">
        <v>28</v>
      </c>
      <c r="B12" s="29" t="s">
        <v>29</v>
      </c>
      <c r="C12" s="30">
        <f>SUM(C13+C15+C17)</f>
        <v>1682170</v>
      </c>
      <c r="D12" s="30">
        <f>SUM(D13+D15+D17)</f>
        <v>57725.55</v>
      </c>
      <c r="E12" s="30">
        <f>SUM(E13+E15+E17)</f>
        <v>0</v>
      </c>
      <c r="F12" s="31">
        <f>D12/C12*100</f>
        <v>3.431612143838019</v>
      </c>
    </row>
    <row r="13" spans="1:6" s="37" customFormat="1" ht="13.5" customHeight="1">
      <c r="A13" s="32" t="s">
        <v>30</v>
      </c>
      <c r="B13" s="33" t="s">
        <v>280</v>
      </c>
      <c r="C13" s="34">
        <f>SUM(C14)</f>
        <v>1672070</v>
      </c>
      <c r="D13" s="34">
        <f>SUM(D14)</f>
        <v>54545.55</v>
      </c>
      <c r="E13" s="35"/>
      <c r="F13" s="36">
        <f>D13/C13*100</f>
        <v>3.262157086724838</v>
      </c>
    </row>
    <row r="14" spans="1:6" s="43" customFormat="1" ht="13.5" customHeight="1">
      <c r="A14" s="38" t="s">
        <v>31</v>
      </c>
      <c r="B14" s="39" t="s">
        <v>32</v>
      </c>
      <c r="C14" s="40">
        <v>1672070</v>
      </c>
      <c r="D14" s="40">
        <v>54545.55</v>
      </c>
      <c r="E14" s="41"/>
      <c r="F14" s="42">
        <f>D14/C14*100</f>
        <v>3.262157086724838</v>
      </c>
    </row>
    <row r="15" spans="1:6" s="37" customFormat="1" ht="13.5" customHeight="1">
      <c r="A15" s="32" t="s">
        <v>33</v>
      </c>
      <c r="B15" s="33" t="s">
        <v>34</v>
      </c>
      <c r="C15" s="44">
        <v>8600</v>
      </c>
      <c r="D15" s="44">
        <v>3180</v>
      </c>
      <c r="E15" s="45"/>
      <c r="F15" s="36">
        <f aca="true" t="shared" si="0" ref="F15:F81">D15/C15*100</f>
        <v>36.97674418604651</v>
      </c>
    </row>
    <row r="16" spans="1:6" s="43" customFormat="1" ht="13.5" customHeight="1">
      <c r="A16" s="46" t="s">
        <v>35</v>
      </c>
      <c r="B16" s="47" t="s">
        <v>36</v>
      </c>
      <c r="C16" s="48">
        <v>8600</v>
      </c>
      <c r="D16" s="49">
        <v>3179.8</v>
      </c>
      <c r="E16" s="50"/>
      <c r="F16" s="42">
        <f t="shared" si="0"/>
        <v>36.97441860465116</v>
      </c>
    </row>
    <row r="17" spans="1:6" s="37" customFormat="1" ht="13.5" customHeight="1">
      <c r="A17" s="32" t="s">
        <v>191</v>
      </c>
      <c r="B17" s="33" t="s">
        <v>4</v>
      </c>
      <c r="C17" s="44">
        <v>1500</v>
      </c>
      <c r="D17" s="44">
        <v>0</v>
      </c>
      <c r="E17" s="44"/>
      <c r="F17" s="51"/>
    </row>
    <row r="18" spans="1:6" s="43" customFormat="1" ht="13.5" customHeight="1">
      <c r="A18" s="52" t="s">
        <v>37</v>
      </c>
      <c r="B18" s="53" t="s">
        <v>39</v>
      </c>
      <c r="C18" s="54">
        <v>500</v>
      </c>
      <c r="D18" s="55">
        <v>0</v>
      </c>
      <c r="E18" s="56"/>
      <c r="F18" s="57"/>
    </row>
    <row r="19" spans="1:6" s="43" customFormat="1" ht="13.5" customHeight="1" thickBot="1">
      <c r="A19" s="58" t="s">
        <v>51</v>
      </c>
      <c r="B19" s="59" t="s">
        <v>192</v>
      </c>
      <c r="C19" s="60">
        <v>1000</v>
      </c>
      <c r="D19" s="61">
        <v>0</v>
      </c>
      <c r="E19" s="62"/>
      <c r="F19" s="57"/>
    </row>
    <row r="20" spans="1:6" s="10" customFormat="1" ht="13.5" customHeight="1">
      <c r="A20" s="63" t="s">
        <v>40</v>
      </c>
      <c r="B20" s="64" t="s">
        <v>219</v>
      </c>
      <c r="C20" s="65">
        <f>SUM(C23)</f>
        <v>24000</v>
      </c>
      <c r="D20" s="65">
        <f>SUM(D23)</f>
        <v>5727.22</v>
      </c>
      <c r="E20" s="65">
        <f>SUM(E23)</f>
        <v>0</v>
      </c>
      <c r="F20" s="66">
        <f t="shared" si="0"/>
        <v>23.863416666666666</v>
      </c>
    </row>
    <row r="21" spans="1:6" s="10" customFormat="1" ht="13.5" customHeight="1">
      <c r="A21" s="67"/>
      <c r="B21" s="68" t="s">
        <v>220</v>
      </c>
      <c r="C21" s="69"/>
      <c r="D21" s="69"/>
      <c r="E21" s="69"/>
      <c r="F21" s="22"/>
    </row>
    <row r="22" spans="1:6" s="10" customFormat="1" ht="13.5" customHeight="1">
      <c r="A22" s="67"/>
      <c r="B22" s="68" t="s">
        <v>221</v>
      </c>
      <c r="C22" s="69"/>
      <c r="D22" s="69"/>
      <c r="E22" s="69"/>
      <c r="F22" s="70"/>
    </row>
    <row r="23" spans="1:6" s="43" customFormat="1" ht="13.5" customHeight="1">
      <c r="A23" s="32" t="s">
        <v>41</v>
      </c>
      <c r="B23" s="33" t="s">
        <v>42</v>
      </c>
      <c r="C23" s="44">
        <f>SUM(C24:C25)</f>
        <v>24000</v>
      </c>
      <c r="D23" s="44">
        <f>SUM(D24:D25)</f>
        <v>5727.22</v>
      </c>
      <c r="E23" s="44">
        <f>SUM(E24:E25)</f>
        <v>0</v>
      </c>
      <c r="F23" s="36">
        <f t="shared" si="0"/>
        <v>23.863416666666666</v>
      </c>
    </row>
    <row r="24" spans="1:6" s="43" customFormat="1" ht="13.5" customHeight="1">
      <c r="A24" s="52" t="s">
        <v>78</v>
      </c>
      <c r="B24" s="53" t="s">
        <v>132</v>
      </c>
      <c r="C24" s="54">
        <v>23000</v>
      </c>
      <c r="D24" s="54">
        <v>5727.22</v>
      </c>
      <c r="E24" s="56"/>
      <c r="F24" s="71">
        <f t="shared" si="0"/>
        <v>24.900956521739133</v>
      </c>
    </row>
    <row r="25" spans="1:6" s="43" customFormat="1" ht="13.5" customHeight="1" thickBot="1">
      <c r="A25" s="72" t="s">
        <v>43</v>
      </c>
      <c r="B25" s="73" t="s">
        <v>44</v>
      </c>
      <c r="C25" s="74">
        <v>1000</v>
      </c>
      <c r="D25" s="74">
        <v>0</v>
      </c>
      <c r="E25" s="75"/>
      <c r="F25" s="76"/>
    </row>
    <row r="26" spans="1:6" s="10" customFormat="1" ht="13.5" customHeight="1">
      <c r="A26" s="77" t="s">
        <v>45</v>
      </c>
      <c r="B26" s="78" t="s">
        <v>46</v>
      </c>
      <c r="C26" s="79">
        <f>SUM(C27)</f>
        <v>84359</v>
      </c>
      <c r="D26" s="79">
        <f>SUM(D27)</f>
        <v>27879.25</v>
      </c>
      <c r="E26" s="79">
        <f>SUM(E27)</f>
        <v>0</v>
      </c>
      <c r="F26" s="80">
        <f t="shared" si="0"/>
        <v>33.04834101874133</v>
      </c>
    </row>
    <row r="27" spans="1:6" s="43" customFormat="1" ht="13.5" customHeight="1">
      <c r="A27" s="32" t="s">
        <v>47</v>
      </c>
      <c r="B27" s="33" t="s">
        <v>4</v>
      </c>
      <c r="C27" s="44">
        <f>SUM(C28:C34)</f>
        <v>84359</v>
      </c>
      <c r="D27" s="44">
        <f>SUM(D28:D34)</f>
        <v>27879.25</v>
      </c>
      <c r="E27" s="44">
        <f>SUM(E28:E34)</f>
        <v>0</v>
      </c>
      <c r="F27" s="36">
        <f t="shared" si="0"/>
        <v>33.04834101874133</v>
      </c>
    </row>
    <row r="28" spans="1:6" s="43" customFormat="1" ht="13.5" customHeight="1">
      <c r="A28" s="58" t="s">
        <v>169</v>
      </c>
      <c r="B28" s="59" t="s">
        <v>170</v>
      </c>
      <c r="C28" s="60">
        <v>27000</v>
      </c>
      <c r="D28" s="60">
        <v>12552.94</v>
      </c>
      <c r="E28" s="62"/>
      <c r="F28" s="57">
        <f t="shared" si="0"/>
        <v>46.492370370370374</v>
      </c>
    </row>
    <row r="29" spans="1:6" s="43" customFormat="1" ht="13.5" customHeight="1">
      <c r="A29" s="81" t="s">
        <v>49</v>
      </c>
      <c r="B29" s="82" t="s">
        <v>52</v>
      </c>
      <c r="C29" s="83">
        <v>259</v>
      </c>
      <c r="D29" s="83">
        <v>257.8</v>
      </c>
      <c r="E29" s="84"/>
      <c r="F29" s="57">
        <f t="shared" si="0"/>
        <v>99.53667953667954</v>
      </c>
    </row>
    <row r="30" spans="1:6" s="43" customFormat="1" ht="13.5" customHeight="1">
      <c r="A30" s="81" t="s">
        <v>194</v>
      </c>
      <c r="B30" s="82" t="s">
        <v>195</v>
      </c>
      <c r="C30" s="83">
        <v>1500</v>
      </c>
      <c r="D30" s="83">
        <v>1500</v>
      </c>
      <c r="E30" s="84"/>
      <c r="F30" s="57">
        <f t="shared" si="0"/>
        <v>100</v>
      </c>
    </row>
    <row r="31" spans="1:6" s="43" customFormat="1" ht="13.5" customHeight="1">
      <c r="A31" s="81" t="s">
        <v>37</v>
      </c>
      <c r="B31" s="82" t="s">
        <v>39</v>
      </c>
      <c r="C31" s="83">
        <v>2500</v>
      </c>
      <c r="D31" s="83">
        <v>990.77</v>
      </c>
      <c r="E31" s="84"/>
      <c r="F31" s="57">
        <f t="shared" si="0"/>
        <v>39.6308</v>
      </c>
    </row>
    <row r="32" spans="1:6" s="43" customFormat="1" ht="13.5" customHeight="1">
      <c r="A32" s="85" t="s">
        <v>78</v>
      </c>
      <c r="B32" s="86" t="s">
        <v>132</v>
      </c>
      <c r="C32" s="87">
        <v>2000</v>
      </c>
      <c r="D32" s="87">
        <v>793.51</v>
      </c>
      <c r="E32" s="88"/>
      <c r="F32" s="57">
        <f t="shared" si="0"/>
        <v>39.6755</v>
      </c>
    </row>
    <row r="33" spans="1:6" s="43" customFormat="1" ht="13.5" customHeight="1">
      <c r="A33" s="81" t="s">
        <v>51</v>
      </c>
      <c r="B33" s="82" t="s">
        <v>56</v>
      </c>
      <c r="C33" s="83">
        <v>28000</v>
      </c>
      <c r="D33" s="83">
        <v>11784.23</v>
      </c>
      <c r="E33" s="84"/>
      <c r="F33" s="57">
        <f t="shared" si="0"/>
        <v>42.08653571428571</v>
      </c>
    </row>
    <row r="34" spans="1:6" s="43" customFormat="1" ht="13.5" customHeight="1" thickBot="1">
      <c r="A34" s="58" t="s">
        <v>89</v>
      </c>
      <c r="B34" s="59" t="s">
        <v>193</v>
      </c>
      <c r="C34" s="60">
        <v>23100</v>
      </c>
      <c r="D34" s="60">
        <v>0</v>
      </c>
      <c r="E34" s="62"/>
      <c r="F34" s="89"/>
    </row>
    <row r="35" spans="1:6" s="10" customFormat="1" ht="12.75" customHeight="1">
      <c r="A35" s="77" t="s">
        <v>53</v>
      </c>
      <c r="B35" s="78" t="s">
        <v>54</v>
      </c>
      <c r="C35" s="79">
        <f>SUM(C36+C39+C50)</f>
        <v>4574677</v>
      </c>
      <c r="D35" s="79">
        <f>SUM(D36+D39+D50)</f>
        <v>1415293.1500000001</v>
      </c>
      <c r="E35" s="79">
        <f>SUM(E36+E39+E50)</f>
        <v>98383.1</v>
      </c>
      <c r="F35" s="80">
        <f t="shared" si="0"/>
        <v>30.937553624004494</v>
      </c>
    </row>
    <row r="36" spans="1:6" s="37" customFormat="1" ht="12.75" customHeight="1">
      <c r="A36" s="32" t="s">
        <v>55</v>
      </c>
      <c r="B36" s="33" t="s">
        <v>22</v>
      </c>
      <c r="C36" s="44">
        <f>SUM(C37:C38)</f>
        <v>100000</v>
      </c>
      <c r="D36" s="44">
        <f>SUM(D37:D38)</f>
        <v>98383.1</v>
      </c>
      <c r="E36" s="44">
        <f>SUM(E37:E38)</f>
        <v>98383.1</v>
      </c>
      <c r="F36" s="36">
        <f t="shared" si="0"/>
        <v>98.3831</v>
      </c>
    </row>
    <row r="37" spans="1:6" s="43" customFormat="1" ht="13.5" customHeight="1">
      <c r="A37" s="81" t="s">
        <v>43</v>
      </c>
      <c r="B37" s="82" t="s">
        <v>44</v>
      </c>
      <c r="C37" s="83">
        <v>38000</v>
      </c>
      <c r="D37" s="83">
        <v>36383.1</v>
      </c>
      <c r="E37" s="84">
        <v>36383.1</v>
      </c>
      <c r="F37" s="57">
        <f t="shared" si="0"/>
        <v>95.74499999999999</v>
      </c>
    </row>
    <row r="38" spans="1:6" s="43" customFormat="1" ht="13.5" customHeight="1">
      <c r="A38" s="90" t="s">
        <v>51</v>
      </c>
      <c r="B38" s="91" t="s">
        <v>56</v>
      </c>
      <c r="C38" s="92">
        <v>62000</v>
      </c>
      <c r="D38" s="92">
        <v>62000</v>
      </c>
      <c r="E38" s="93">
        <v>62000</v>
      </c>
      <c r="F38" s="94">
        <f t="shared" si="0"/>
        <v>100</v>
      </c>
    </row>
    <row r="39" spans="1:6" s="37" customFormat="1" ht="12.75" customHeight="1">
      <c r="A39" s="32" t="s">
        <v>57</v>
      </c>
      <c r="B39" s="33" t="s">
        <v>58</v>
      </c>
      <c r="C39" s="44">
        <f>SUM(C40:C49)</f>
        <v>4468677</v>
      </c>
      <c r="D39" s="44">
        <f>SUM(D40:D49)</f>
        <v>1316910.05</v>
      </c>
      <c r="E39" s="44">
        <f>SUM(E40:E49)</f>
        <v>0</v>
      </c>
      <c r="F39" s="36">
        <f t="shared" si="0"/>
        <v>29.469797212911114</v>
      </c>
    </row>
    <row r="40" spans="1:6" s="37" customFormat="1" ht="12.75" customHeight="1">
      <c r="A40" s="52" t="s">
        <v>194</v>
      </c>
      <c r="B40" s="53" t="s">
        <v>195</v>
      </c>
      <c r="C40" s="54">
        <v>1000</v>
      </c>
      <c r="D40" s="54">
        <v>0</v>
      </c>
      <c r="E40" s="95"/>
      <c r="F40" s="71"/>
    </row>
    <row r="41" spans="1:6" s="43" customFormat="1" ht="13.5" customHeight="1">
      <c r="A41" s="81" t="s">
        <v>37</v>
      </c>
      <c r="B41" s="82" t="s">
        <v>39</v>
      </c>
      <c r="C41" s="83">
        <v>10000</v>
      </c>
      <c r="D41" s="83">
        <v>0</v>
      </c>
      <c r="E41" s="84"/>
      <c r="F41" s="96"/>
    </row>
    <row r="42" spans="1:6" s="43" customFormat="1" ht="13.5" customHeight="1">
      <c r="A42" s="81" t="s">
        <v>43</v>
      </c>
      <c r="B42" s="82" t="s">
        <v>44</v>
      </c>
      <c r="C42" s="83">
        <v>240000</v>
      </c>
      <c r="D42" s="83">
        <v>160945.51</v>
      </c>
      <c r="E42" s="84"/>
      <c r="F42" s="96">
        <f t="shared" si="0"/>
        <v>67.06062916666667</v>
      </c>
    </row>
    <row r="43" spans="1:6" s="43" customFormat="1" ht="13.5" customHeight="1">
      <c r="A43" s="81" t="s">
        <v>51</v>
      </c>
      <c r="B43" s="82" t="s">
        <v>56</v>
      </c>
      <c r="C43" s="83">
        <v>260000</v>
      </c>
      <c r="D43" s="83">
        <v>179374.24</v>
      </c>
      <c r="E43" s="84"/>
      <c r="F43" s="96">
        <f t="shared" si="0"/>
        <v>68.99009230769231</v>
      </c>
    </row>
    <row r="44" spans="1:6" s="43" customFormat="1" ht="13.5" customHeight="1">
      <c r="A44" s="81" t="s">
        <v>79</v>
      </c>
      <c r="B44" s="82" t="s">
        <v>8</v>
      </c>
      <c r="C44" s="83">
        <v>1500</v>
      </c>
      <c r="D44" s="83">
        <v>532.6</v>
      </c>
      <c r="E44" s="84"/>
      <c r="F44" s="96">
        <f t="shared" si="0"/>
        <v>35.50666666666667</v>
      </c>
    </row>
    <row r="45" spans="1:6" s="43" customFormat="1" ht="13.5" customHeight="1">
      <c r="A45" s="81" t="s">
        <v>283</v>
      </c>
      <c r="B45" s="82" t="s">
        <v>293</v>
      </c>
      <c r="C45" s="83">
        <v>10000</v>
      </c>
      <c r="D45" s="83">
        <v>9619</v>
      </c>
      <c r="E45" s="84"/>
      <c r="F45" s="96">
        <f t="shared" si="0"/>
        <v>96.19</v>
      </c>
    </row>
    <row r="46" spans="1:6" s="43" customFormat="1" ht="13.5" customHeight="1">
      <c r="A46" s="81" t="s">
        <v>31</v>
      </c>
      <c r="B46" s="82" t="s">
        <v>32</v>
      </c>
      <c r="C46" s="83">
        <v>2642000</v>
      </c>
      <c r="D46" s="83">
        <v>483459.4</v>
      </c>
      <c r="E46" s="84"/>
      <c r="F46" s="96">
        <f t="shared" si="0"/>
        <v>18.298993186979562</v>
      </c>
    </row>
    <row r="47" spans="1:6" s="43" customFormat="1" ht="13.5" customHeight="1">
      <c r="A47" s="81" t="s">
        <v>187</v>
      </c>
      <c r="B47" s="82" t="s">
        <v>189</v>
      </c>
      <c r="C47" s="83">
        <v>757967</v>
      </c>
      <c r="D47" s="83">
        <v>313936.54</v>
      </c>
      <c r="E47" s="84"/>
      <c r="F47" s="96">
        <f t="shared" si="0"/>
        <v>41.41823324762159</v>
      </c>
    </row>
    <row r="48" spans="1:6" s="43" customFormat="1" ht="13.5" customHeight="1">
      <c r="A48" s="81" t="s">
        <v>188</v>
      </c>
      <c r="B48" s="82" t="s">
        <v>190</v>
      </c>
      <c r="C48" s="83">
        <v>409750</v>
      </c>
      <c r="D48" s="83">
        <v>169042.76</v>
      </c>
      <c r="E48" s="84"/>
      <c r="F48" s="96">
        <f t="shared" si="0"/>
        <v>41.25509701037218</v>
      </c>
    </row>
    <row r="49" spans="1:6" s="43" customFormat="1" ht="13.5" customHeight="1">
      <c r="A49" s="58" t="s">
        <v>284</v>
      </c>
      <c r="B49" s="59" t="s">
        <v>294</v>
      </c>
      <c r="C49" s="60">
        <v>136460</v>
      </c>
      <c r="D49" s="60">
        <v>0</v>
      </c>
      <c r="E49" s="62"/>
      <c r="F49" s="89"/>
    </row>
    <row r="50" spans="1:6" s="37" customFormat="1" ht="13.5" customHeight="1">
      <c r="A50" s="32" t="s">
        <v>211</v>
      </c>
      <c r="B50" s="33" t="s">
        <v>4</v>
      </c>
      <c r="C50" s="44">
        <v>6000</v>
      </c>
      <c r="D50" s="44">
        <v>0</v>
      </c>
      <c r="E50" s="45"/>
      <c r="F50" s="51"/>
    </row>
    <row r="51" spans="1:6" s="43" customFormat="1" ht="13.5" customHeight="1" thickBot="1">
      <c r="A51" s="58" t="s">
        <v>89</v>
      </c>
      <c r="B51" s="59" t="s">
        <v>193</v>
      </c>
      <c r="C51" s="60">
        <v>6000</v>
      </c>
      <c r="D51" s="60">
        <v>0</v>
      </c>
      <c r="E51" s="62"/>
      <c r="F51" s="89"/>
    </row>
    <row r="52" spans="1:6" s="10" customFormat="1" ht="13.5" customHeight="1">
      <c r="A52" s="77" t="s">
        <v>59</v>
      </c>
      <c r="B52" s="78" t="s">
        <v>60</v>
      </c>
      <c r="C52" s="79">
        <f>SUM(C53+C55)</f>
        <v>966500</v>
      </c>
      <c r="D52" s="79">
        <f>SUM(D53+D55)</f>
        <v>624726.88</v>
      </c>
      <c r="E52" s="79">
        <f>SUM(E53+E55)</f>
        <v>0</v>
      </c>
      <c r="F52" s="80">
        <f t="shared" si="0"/>
        <v>64.63806311433005</v>
      </c>
    </row>
    <row r="53" spans="1:6" s="37" customFormat="1" ht="12" customHeight="1">
      <c r="A53" s="32" t="s">
        <v>61</v>
      </c>
      <c r="B53" s="33" t="s">
        <v>142</v>
      </c>
      <c r="C53" s="44">
        <v>100000</v>
      </c>
      <c r="D53" s="44">
        <v>74745</v>
      </c>
      <c r="E53" s="44"/>
      <c r="F53" s="97">
        <f t="shared" si="0"/>
        <v>74.74499999999999</v>
      </c>
    </row>
    <row r="54" spans="1:6" s="43" customFormat="1" ht="13.5" customHeight="1">
      <c r="A54" s="98" t="s">
        <v>31</v>
      </c>
      <c r="B54" s="99" t="s">
        <v>32</v>
      </c>
      <c r="C54" s="100">
        <v>100000</v>
      </c>
      <c r="D54" s="100">
        <v>74745</v>
      </c>
      <c r="E54" s="101"/>
      <c r="F54" s="42">
        <f t="shared" si="0"/>
        <v>74.74499999999999</v>
      </c>
    </row>
    <row r="55" spans="1:6" s="37" customFormat="1" ht="12" customHeight="1">
      <c r="A55" s="32" t="s">
        <v>62</v>
      </c>
      <c r="B55" s="33" t="s">
        <v>4</v>
      </c>
      <c r="C55" s="44">
        <f>SUM(C56+C57+C63+C64+C65+C66+C67+C68+C69)</f>
        <v>866500</v>
      </c>
      <c r="D55" s="44">
        <f>SUM(D56+D57+D63+D64+D65+D66+D67+D68+D69)</f>
        <v>549981.88</v>
      </c>
      <c r="E55" s="44">
        <f>SUM(E56+E57+E63+E64+E65+E66+E67+E68+E69)</f>
        <v>0</v>
      </c>
      <c r="F55" s="36">
        <f t="shared" si="0"/>
        <v>63.471653779573</v>
      </c>
    </row>
    <row r="56" spans="1:6" s="37" customFormat="1" ht="12" customHeight="1">
      <c r="A56" s="52" t="s">
        <v>49</v>
      </c>
      <c r="B56" s="53" t="s">
        <v>52</v>
      </c>
      <c r="C56" s="54">
        <v>1750</v>
      </c>
      <c r="D56" s="54">
        <v>598.5</v>
      </c>
      <c r="E56" s="95"/>
      <c r="F56" s="71">
        <f>D56/C56*100</f>
        <v>34.2</v>
      </c>
    </row>
    <row r="57" spans="1:6" s="37" customFormat="1" ht="12" customHeight="1" thickBot="1">
      <c r="A57" s="102" t="s">
        <v>50</v>
      </c>
      <c r="B57" s="103" t="s">
        <v>270</v>
      </c>
      <c r="C57" s="104">
        <v>250</v>
      </c>
      <c r="D57" s="104">
        <v>85.75</v>
      </c>
      <c r="E57" s="275"/>
      <c r="F57" s="105">
        <f>D57/C57*100</f>
        <v>34.300000000000004</v>
      </c>
    </row>
    <row r="58" spans="1:6" s="37" customFormat="1" ht="12" customHeight="1" thickTop="1">
      <c r="A58" s="181"/>
      <c r="B58" s="182"/>
      <c r="C58" s="276"/>
      <c r="D58" s="276"/>
      <c r="E58" s="277"/>
      <c r="F58" s="183"/>
    </row>
    <row r="59" spans="1:6" s="37" customFormat="1" ht="12" customHeight="1">
      <c r="A59" s="278"/>
      <c r="B59" s="279"/>
      <c r="C59" s="280"/>
      <c r="D59" s="280"/>
      <c r="E59" s="281"/>
      <c r="F59" s="282"/>
    </row>
    <row r="60" spans="1:6" s="37" customFormat="1" ht="12" customHeight="1">
      <c r="A60" s="278"/>
      <c r="B60" s="279"/>
      <c r="C60" s="280"/>
      <c r="D60" s="280"/>
      <c r="E60" s="281"/>
      <c r="F60" s="282"/>
    </row>
    <row r="61" spans="1:6" s="37" customFormat="1" ht="12" customHeight="1" thickBot="1">
      <c r="A61" s="184"/>
      <c r="B61" s="185"/>
      <c r="C61" s="283"/>
      <c r="D61" s="283"/>
      <c r="E61" s="284"/>
      <c r="F61" s="186"/>
    </row>
    <row r="62" spans="1:6" ht="13.5" customHeight="1" thickBot="1" thickTop="1">
      <c r="A62" s="14" t="s">
        <v>152</v>
      </c>
      <c r="B62" s="15">
        <v>2</v>
      </c>
      <c r="C62" s="16">
        <v>3</v>
      </c>
      <c r="D62" s="16">
        <v>4</v>
      </c>
      <c r="E62" s="17">
        <v>5</v>
      </c>
      <c r="F62" s="24">
        <v>6</v>
      </c>
    </row>
    <row r="63" spans="1:6" s="37" customFormat="1" ht="13.5" customHeight="1" thickTop="1">
      <c r="A63" s="81" t="s">
        <v>194</v>
      </c>
      <c r="B63" s="82" t="s">
        <v>195</v>
      </c>
      <c r="C63" s="83">
        <v>10000</v>
      </c>
      <c r="D63" s="83">
        <v>5998.7</v>
      </c>
      <c r="E63" s="84"/>
      <c r="F63" s="96">
        <f t="shared" si="0"/>
        <v>59.987</v>
      </c>
    </row>
    <row r="64" spans="1:6" s="43" customFormat="1" ht="13.5" customHeight="1">
      <c r="A64" s="81" t="s">
        <v>37</v>
      </c>
      <c r="B64" s="82" t="s">
        <v>39</v>
      </c>
      <c r="C64" s="83">
        <v>25000</v>
      </c>
      <c r="D64" s="83">
        <v>22558.78</v>
      </c>
      <c r="E64" s="84"/>
      <c r="F64" s="96">
        <f t="shared" si="0"/>
        <v>90.23512</v>
      </c>
    </row>
    <row r="65" spans="1:6" s="43" customFormat="1" ht="13.5" customHeight="1">
      <c r="A65" s="81" t="s">
        <v>78</v>
      </c>
      <c r="B65" s="82" t="s">
        <v>132</v>
      </c>
      <c r="C65" s="83">
        <v>28000</v>
      </c>
      <c r="D65" s="83">
        <v>16965.37</v>
      </c>
      <c r="E65" s="84"/>
      <c r="F65" s="96">
        <f t="shared" si="0"/>
        <v>60.590607142857145</v>
      </c>
    </row>
    <row r="66" spans="1:6" s="43" customFormat="1" ht="13.5" customHeight="1">
      <c r="A66" s="81" t="s">
        <v>43</v>
      </c>
      <c r="B66" s="82" t="s">
        <v>44</v>
      </c>
      <c r="C66" s="83">
        <v>11000</v>
      </c>
      <c r="D66" s="83">
        <v>6865</v>
      </c>
      <c r="E66" s="84"/>
      <c r="F66" s="96">
        <f t="shared" si="0"/>
        <v>62.409090909090914</v>
      </c>
    </row>
    <row r="67" spans="1:6" s="111" customFormat="1" ht="13.5" customHeight="1">
      <c r="A67" s="106" t="s">
        <v>51</v>
      </c>
      <c r="B67" s="107" t="s">
        <v>56</v>
      </c>
      <c r="C67" s="108">
        <v>55000</v>
      </c>
      <c r="D67" s="108">
        <v>24356.09</v>
      </c>
      <c r="E67" s="109"/>
      <c r="F67" s="110">
        <f t="shared" si="0"/>
        <v>44.2838</v>
      </c>
    </row>
    <row r="68" spans="1:6" s="111" customFormat="1" ht="13.5" customHeight="1">
      <c r="A68" s="112" t="s">
        <v>79</v>
      </c>
      <c r="B68" s="113" t="s">
        <v>171</v>
      </c>
      <c r="C68" s="114">
        <v>1500</v>
      </c>
      <c r="D68" s="114">
        <v>1219.65</v>
      </c>
      <c r="E68" s="115"/>
      <c r="F68" s="110">
        <f t="shared" si="0"/>
        <v>81.31</v>
      </c>
    </row>
    <row r="69" spans="1:6" s="111" customFormat="1" ht="13.5" customHeight="1" thickBot="1">
      <c r="A69" s="116" t="s">
        <v>31</v>
      </c>
      <c r="B69" s="117" t="s">
        <v>32</v>
      </c>
      <c r="C69" s="118">
        <v>734000</v>
      </c>
      <c r="D69" s="118">
        <v>471334.04</v>
      </c>
      <c r="E69" s="119"/>
      <c r="F69" s="120">
        <f t="shared" si="0"/>
        <v>64.214446866485</v>
      </c>
    </row>
    <row r="70" spans="1:6" s="10" customFormat="1" ht="13.5" customHeight="1">
      <c r="A70" s="77" t="s">
        <v>63</v>
      </c>
      <c r="B70" s="78" t="s">
        <v>64</v>
      </c>
      <c r="C70" s="79">
        <f>SUM(C71+C76)</f>
        <v>75890</v>
      </c>
      <c r="D70" s="79">
        <f>SUM(D71+D76)</f>
        <v>34263.10999999999</v>
      </c>
      <c r="E70" s="79">
        <f>SUM(E71+E76)</f>
        <v>0</v>
      </c>
      <c r="F70" s="80">
        <f t="shared" si="0"/>
        <v>45.148385821583865</v>
      </c>
    </row>
    <row r="71" spans="1:6" s="43" customFormat="1" ht="13.5" customHeight="1">
      <c r="A71" s="32" t="s">
        <v>65</v>
      </c>
      <c r="B71" s="33" t="s">
        <v>66</v>
      </c>
      <c r="C71" s="44">
        <f>SUM(C72:C75)</f>
        <v>65290</v>
      </c>
      <c r="D71" s="44">
        <f>SUM(D72:D75)</f>
        <v>34263.10999999999</v>
      </c>
      <c r="E71" s="44">
        <f>SUM(E72:E75)</f>
        <v>0</v>
      </c>
      <c r="F71" s="51">
        <f t="shared" si="0"/>
        <v>52.4783427783734</v>
      </c>
    </row>
    <row r="72" spans="1:6" s="43" customFormat="1" ht="13.5" customHeight="1">
      <c r="A72" s="52" t="s">
        <v>49</v>
      </c>
      <c r="B72" s="53" t="s">
        <v>52</v>
      </c>
      <c r="C72" s="54">
        <v>250</v>
      </c>
      <c r="D72" s="54">
        <v>34.33</v>
      </c>
      <c r="E72" s="56"/>
      <c r="F72" s="57">
        <f t="shared" si="0"/>
        <v>13.732</v>
      </c>
    </row>
    <row r="73" spans="1:6" s="43" customFormat="1" ht="13.5" customHeight="1">
      <c r="A73" s="38" t="s">
        <v>50</v>
      </c>
      <c r="B73" s="39" t="s">
        <v>5</v>
      </c>
      <c r="C73" s="40">
        <v>40</v>
      </c>
      <c r="D73" s="40">
        <v>4.9</v>
      </c>
      <c r="E73" s="41"/>
      <c r="F73" s="57">
        <f t="shared" si="0"/>
        <v>12.250000000000002</v>
      </c>
    </row>
    <row r="74" spans="1:6" s="43" customFormat="1" ht="13.5" customHeight="1">
      <c r="A74" s="58" t="s">
        <v>194</v>
      </c>
      <c r="B74" s="59" t="s">
        <v>195</v>
      </c>
      <c r="C74" s="60">
        <v>5000</v>
      </c>
      <c r="D74" s="60">
        <v>73.86</v>
      </c>
      <c r="E74" s="62"/>
      <c r="F74" s="57">
        <f t="shared" si="0"/>
        <v>1.4772</v>
      </c>
    </row>
    <row r="75" spans="1:6" s="43" customFormat="1" ht="13.5" customHeight="1">
      <c r="A75" s="90" t="s">
        <v>51</v>
      </c>
      <c r="B75" s="91" t="s">
        <v>168</v>
      </c>
      <c r="C75" s="92">
        <v>60000</v>
      </c>
      <c r="D75" s="92">
        <v>34150.02</v>
      </c>
      <c r="E75" s="93"/>
      <c r="F75" s="94">
        <f t="shared" si="0"/>
        <v>56.9167</v>
      </c>
    </row>
    <row r="76" spans="1:6" s="43" customFormat="1" ht="13.5" customHeight="1">
      <c r="A76" s="121" t="s">
        <v>148</v>
      </c>
      <c r="B76" s="122" t="s">
        <v>149</v>
      </c>
      <c r="C76" s="123">
        <f>SUM(C77:C79)</f>
        <v>10600</v>
      </c>
      <c r="D76" s="123">
        <f>SUM(D77:D79)</f>
        <v>0</v>
      </c>
      <c r="E76" s="123">
        <f>SUM(E77:E79)</f>
        <v>0</v>
      </c>
      <c r="F76" s="51"/>
    </row>
    <row r="77" spans="1:6" s="43" customFormat="1" ht="13.5" customHeight="1">
      <c r="A77" s="52" t="s">
        <v>194</v>
      </c>
      <c r="B77" s="53" t="s">
        <v>196</v>
      </c>
      <c r="C77" s="54">
        <v>4600</v>
      </c>
      <c r="D77" s="54">
        <v>0</v>
      </c>
      <c r="E77" s="54"/>
      <c r="F77" s="57"/>
    </row>
    <row r="78" spans="1:6" s="43" customFormat="1" ht="13.5" customHeight="1">
      <c r="A78" s="38" t="s">
        <v>37</v>
      </c>
      <c r="B78" s="39" t="s">
        <v>39</v>
      </c>
      <c r="C78" s="40">
        <v>2000</v>
      </c>
      <c r="D78" s="40">
        <v>0</v>
      </c>
      <c r="E78" s="40"/>
      <c r="F78" s="57"/>
    </row>
    <row r="79" spans="1:6" s="43" customFormat="1" ht="13.5" customHeight="1" thickBot="1">
      <c r="A79" s="58" t="s">
        <v>43</v>
      </c>
      <c r="B79" s="59" t="s">
        <v>44</v>
      </c>
      <c r="C79" s="60">
        <v>4000</v>
      </c>
      <c r="D79" s="60">
        <v>0</v>
      </c>
      <c r="E79" s="60"/>
      <c r="F79" s="89"/>
    </row>
    <row r="80" spans="1:6" s="10" customFormat="1" ht="13.5" customHeight="1">
      <c r="A80" s="77" t="s">
        <v>67</v>
      </c>
      <c r="B80" s="78" t="s">
        <v>68</v>
      </c>
      <c r="C80" s="79">
        <f>SUM(C81+C92+C98+C121+C123)</f>
        <v>2725507</v>
      </c>
      <c r="D80" s="79">
        <f>SUM(D81+D92+D98+D121+D123)</f>
        <v>1349520.6900000002</v>
      </c>
      <c r="E80" s="79">
        <f>SUM(E81+E92+E98+E121+E123)</f>
        <v>58921</v>
      </c>
      <c r="F80" s="80">
        <f t="shared" si="0"/>
        <v>49.51448262653518</v>
      </c>
    </row>
    <row r="81" spans="1:6" s="43" customFormat="1" ht="13.5" customHeight="1">
      <c r="A81" s="32" t="s">
        <v>69</v>
      </c>
      <c r="B81" s="33" t="s">
        <v>15</v>
      </c>
      <c r="C81" s="44">
        <f>SUM(C82:C91)</f>
        <v>288850</v>
      </c>
      <c r="D81" s="44">
        <f>SUM(D82:D91)</f>
        <v>159397.08000000002</v>
      </c>
      <c r="E81" s="44">
        <f>SUM(E82:E91)</f>
        <v>58921</v>
      </c>
      <c r="F81" s="36">
        <f t="shared" si="0"/>
        <v>55.183340834343085</v>
      </c>
    </row>
    <row r="82" spans="1:6" s="43" customFormat="1" ht="13.5" customHeight="1">
      <c r="A82" s="52" t="s">
        <v>87</v>
      </c>
      <c r="B82" s="53" t="s">
        <v>271</v>
      </c>
      <c r="C82" s="54">
        <v>1500</v>
      </c>
      <c r="D82" s="54">
        <v>0</v>
      </c>
      <c r="E82" s="124"/>
      <c r="F82" s="71"/>
    </row>
    <row r="83" spans="1:6" s="43" customFormat="1" ht="13.5" customHeight="1">
      <c r="A83" s="81" t="s">
        <v>70</v>
      </c>
      <c r="B83" s="82" t="s">
        <v>38</v>
      </c>
      <c r="C83" s="83">
        <v>194600</v>
      </c>
      <c r="D83" s="83">
        <v>107316.33</v>
      </c>
      <c r="E83" s="83">
        <v>42800</v>
      </c>
      <c r="F83" s="96">
        <f aca="true" t="shared" si="1" ref="F83:F134">D83/C83*100</f>
        <v>55.14713771839671</v>
      </c>
    </row>
    <row r="84" spans="1:6" s="43" customFormat="1" ht="13.5" customHeight="1">
      <c r="A84" s="81" t="s">
        <v>71</v>
      </c>
      <c r="B84" s="82" t="s">
        <v>131</v>
      </c>
      <c r="C84" s="83">
        <v>25400</v>
      </c>
      <c r="D84" s="83">
        <v>15037.51</v>
      </c>
      <c r="E84" s="83">
        <v>8400</v>
      </c>
      <c r="F84" s="96">
        <f t="shared" si="1"/>
        <v>59.202795275590546</v>
      </c>
    </row>
    <row r="85" spans="1:6" s="43" customFormat="1" ht="13.5" customHeight="1">
      <c r="A85" s="81" t="s">
        <v>49</v>
      </c>
      <c r="B85" s="82" t="s">
        <v>52</v>
      </c>
      <c r="C85" s="83">
        <v>38000</v>
      </c>
      <c r="D85" s="83">
        <v>19845.42</v>
      </c>
      <c r="E85" s="83">
        <v>6854</v>
      </c>
      <c r="F85" s="96">
        <f t="shared" si="1"/>
        <v>52.22478947368421</v>
      </c>
    </row>
    <row r="86" spans="1:6" s="43" customFormat="1" ht="13.5" customHeight="1">
      <c r="A86" s="81" t="s">
        <v>50</v>
      </c>
      <c r="B86" s="82" t="s">
        <v>5</v>
      </c>
      <c r="C86" s="83">
        <v>5400</v>
      </c>
      <c r="D86" s="83">
        <v>2827.91</v>
      </c>
      <c r="E86" s="83">
        <v>867</v>
      </c>
      <c r="F86" s="96">
        <f t="shared" si="1"/>
        <v>52.3687037037037</v>
      </c>
    </row>
    <row r="87" spans="1:6" s="43" customFormat="1" ht="13.5" customHeight="1">
      <c r="A87" s="81" t="s">
        <v>37</v>
      </c>
      <c r="B87" s="82" t="s">
        <v>39</v>
      </c>
      <c r="C87" s="83">
        <v>5000</v>
      </c>
      <c r="D87" s="83">
        <v>4032.76</v>
      </c>
      <c r="E87" s="83"/>
      <c r="F87" s="96">
        <f t="shared" si="1"/>
        <v>80.65520000000001</v>
      </c>
    </row>
    <row r="88" spans="1:6" s="43" customFormat="1" ht="13.5" customHeight="1">
      <c r="A88" s="81" t="s">
        <v>212</v>
      </c>
      <c r="B88" s="82" t="s">
        <v>213</v>
      </c>
      <c r="C88" s="83">
        <v>1850</v>
      </c>
      <c r="D88" s="83">
        <v>287.9</v>
      </c>
      <c r="E88" s="83"/>
      <c r="F88" s="96">
        <f t="shared" si="1"/>
        <v>15.56216216216216</v>
      </c>
    </row>
    <row r="89" spans="1:6" s="43" customFormat="1" ht="13.5" customHeight="1">
      <c r="A89" s="81" t="s">
        <v>51</v>
      </c>
      <c r="B89" s="82" t="s">
        <v>56</v>
      </c>
      <c r="C89" s="83">
        <v>10000</v>
      </c>
      <c r="D89" s="83">
        <v>5648.08</v>
      </c>
      <c r="E89" s="83"/>
      <c r="F89" s="96">
        <f t="shared" si="1"/>
        <v>56.480799999999995</v>
      </c>
    </row>
    <row r="90" spans="1:6" s="43" customFormat="1" ht="13.5" customHeight="1">
      <c r="A90" s="81" t="s">
        <v>72</v>
      </c>
      <c r="B90" s="82" t="s">
        <v>6</v>
      </c>
      <c r="C90" s="83">
        <v>3300</v>
      </c>
      <c r="D90" s="83">
        <v>1535.23</v>
      </c>
      <c r="E90" s="83"/>
      <c r="F90" s="96">
        <f t="shared" si="1"/>
        <v>46.52212121212121</v>
      </c>
    </row>
    <row r="91" spans="1:6" s="43" customFormat="1" ht="13.5" customHeight="1">
      <c r="A91" s="90" t="s">
        <v>73</v>
      </c>
      <c r="B91" s="91" t="s">
        <v>9</v>
      </c>
      <c r="C91" s="92">
        <v>3800</v>
      </c>
      <c r="D91" s="92">
        <v>2865.94</v>
      </c>
      <c r="E91" s="92"/>
      <c r="F91" s="94">
        <f t="shared" si="1"/>
        <v>75.41947368421053</v>
      </c>
    </row>
    <row r="92" spans="1:6" s="43" customFormat="1" ht="13.5" customHeight="1">
      <c r="A92" s="121" t="s">
        <v>74</v>
      </c>
      <c r="B92" s="122" t="s">
        <v>16</v>
      </c>
      <c r="C92" s="123">
        <f>SUM(C93:C97)</f>
        <v>159100</v>
      </c>
      <c r="D92" s="123">
        <f>SUM(D93:D97)</f>
        <v>50877.920000000006</v>
      </c>
      <c r="E92" s="123">
        <f>SUM(E93:E97)</f>
        <v>0</v>
      </c>
      <c r="F92" s="36">
        <f t="shared" si="1"/>
        <v>31.978579509742307</v>
      </c>
    </row>
    <row r="93" spans="1:6" s="43" customFormat="1" ht="13.5" customHeight="1">
      <c r="A93" s="52" t="s">
        <v>48</v>
      </c>
      <c r="B93" s="53" t="s">
        <v>264</v>
      </c>
      <c r="C93" s="54">
        <v>124000</v>
      </c>
      <c r="D93" s="54">
        <v>42880</v>
      </c>
      <c r="E93" s="54"/>
      <c r="F93" s="57">
        <f t="shared" si="1"/>
        <v>34.58064516129033</v>
      </c>
    </row>
    <row r="94" spans="1:6" s="43" customFormat="1" ht="13.5" customHeight="1">
      <c r="A94" s="81" t="s">
        <v>37</v>
      </c>
      <c r="B94" s="82" t="s">
        <v>39</v>
      </c>
      <c r="C94" s="125">
        <v>14000</v>
      </c>
      <c r="D94" s="125">
        <v>494.01</v>
      </c>
      <c r="E94" s="125"/>
      <c r="F94" s="57">
        <f t="shared" si="1"/>
        <v>3.528642857142857</v>
      </c>
    </row>
    <row r="95" spans="1:6" s="43" customFormat="1" ht="13.5" customHeight="1">
      <c r="A95" s="81" t="s">
        <v>51</v>
      </c>
      <c r="B95" s="82" t="s">
        <v>56</v>
      </c>
      <c r="C95" s="125">
        <v>19960</v>
      </c>
      <c r="D95" s="125">
        <v>6569.47</v>
      </c>
      <c r="E95" s="125"/>
      <c r="F95" s="57">
        <f t="shared" si="1"/>
        <v>32.91317635270541</v>
      </c>
    </row>
    <row r="96" spans="1:6" s="43" customFormat="1" ht="13.5" customHeight="1">
      <c r="A96" s="81" t="s">
        <v>72</v>
      </c>
      <c r="B96" s="82" t="s">
        <v>6</v>
      </c>
      <c r="C96" s="125">
        <v>1100</v>
      </c>
      <c r="D96" s="125">
        <v>894.44</v>
      </c>
      <c r="E96" s="125"/>
      <c r="F96" s="57">
        <f t="shared" si="1"/>
        <v>81.31272727272729</v>
      </c>
    </row>
    <row r="97" spans="1:6" s="43" customFormat="1" ht="13.5" customHeight="1">
      <c r="A97" s="58" t="s">
        <v>79</v>
      </c>
      <c r="B97" s="59" t="s">
        <v>8</v>
      </c>
      <c r="C97" s="61">
        <v>40</v>
      </c>
      <c r="D97" s="61">
        <v>40</v>
      </c>
      <c r="E97" s="61"/>
      <c r="F97" s="57">
        <f t="shared" si="1"/>
        <v>100</v>
      </c>
    </row>
    <row r="98" spans="1:6" s="43" customFormat="1" ht="13.5" customHeight="1">
      <c r="A98" s="32" t="s">
        <v>75</v>
      </c>
      <c r="B98" s="33" t="s">
        <v>17</v>
      </c>
      <c r="C98" s="126">
        <f>SUM(C99+C100+C101+C102+C103+C104+C105+C106+C107+C108+C109+C110+C111+C112+C113+C119+C120)</f>
        <v>2202557</v>
      </c>
      <c r="D98" s="126">
        <f>SUM(D99+D100+D101+D102+D103+D104+D105+D106+D107+D108+D109+D110+D111+D112+D113+D119+D120)</f>
        <v>1093931.6000000003</v>
      </c>
      <c r="E98" s="126">
        <f>SUM(E99+E100+E101+E102+E103+E104+E105+E106+E107+E108+E109+E110+E111+E112+E113+E119+E120)</f>
        <v>0</v>
      </c>
      <c r="F98" s="36">
        <f t="shared" si="1"/>
        <v>49.66643769037534</v>
      </c>
    </row>
    <row r="99" spans="1:6" s="43" customFormat="1" ht="13.5" customHeight="1">
      <c r="A99" s="58" t="s">
        <v>87</v>
      </c>
      <c r="B99" s="53" t="s">
        <v>260</v>
      </c>
      <c r="C99" s="61">
        <v>10000</v>
      </c>
      <c r="D99" s="61">
        <v>3694.62</v>
      </c>
      <c r="E99" s="61"/>
      <c r="F99" s="57">
        <f t="shared" si="1"/>
        <v>36.946200000000005</v>
      </c>
    </row>
    <row r="100" spans="1:6" s="43" customFormat="1" ht="13.5" customHeight="1">
      <c r="A100" s="81" t="s">
        <v>70</v>
      </c>
      <c r="B100" s="82" t="s">
        <v>38</v>
      </c>
      <c r="C100" s="125">
        <v>1240000</v>
      </c>
      <c r="D100" s="125">
        <v>589904.54</v>
      </c>
      <c r="E100" s="125"/>
      <c r="F100" s="57">
        <f t="shared" si="1"/>
        <v>47.572946774193554</v>
      </c>
    </row>
    <row r="101" spans="1:6" s="43" customFormat="1" ht="13.5" customHeight="1">
      <c r="A101" s="81" t="s">
        <v>71</v>
      </c>
      <c r="B101" s="82" t="s">
        <v>131</v>
      </c>
      <c r="C101" s="125">
        <v>103700</v>
      </c>
      <c r="D101" s="125">
        <v>90659.07</v>
      </c>
      <c r="E101" s="125"/>
      <c r="F101" s="57">
        <f t="shared" si="1"/>
        <v>87.42436837029895</v>
      </c>
    </row>
    <row r="102" spans="1:6" s="43" customFormat="1" ht="13.5" customHeight="1">
      <c r="A102" s="127">
        <v>4110</v>
      </c>
      <c r="B102" s="82" t="s">
        <v>52</v>
      </c>
      <c r="C102" s="125">
        <v>236700</v>
      </c>
      <c r="D102" s="125">
        <v>116072.53</v>
      </c>
      <c r="E102" s="125"/>
      <c r="F102" s="57">
        <f t="shared" si="1"/>
        <v>49.037824250105615</v>
      </c>
    </row>
    <row r="103" spans="1:6" s="43" customFormat="1" ht="13.5" customHeight="1">
      <c r="A103" s="127">
        <v>4120</v>
      </c>
      <c r="B103" s="82" t="s">
        <v>5</v>
      </c>
      <c r="C103" s="125">
        <v>34000</v>
      </c>
      <c r="D103" s="125">
        <v>16884.06</v>
      </c>
      <c r="E103" s="125"/>
      <c r="F103" s="57">
        <f t="shared" si="1"/>
        <v>49.659000000000006</v>
      </c>
    </row>
    <row r="104" spans="1:6" s="43" customFormat="1" ht="13.5" customHeight="1">
      <c r="A104" s="127">
        <v>4170</v>
      </c>
      <c r="B104" s="82" t="s">
        <v>195</v>
      </c>
      <c r="C104" s="125">
        <v>12000</v>
      </c>
      <c r="D104" s="125">
        <v>9003.06</v>
      </c>
      <c r="E104" s="125"/>
      <c r="F104" s="57">
        <f t="shared" si="1"/>
        <v>75.0255</v>
      </c>
    </row>
    <row r="105" spans="1:6" s="43" customFormat="1" ht="13.5" customHeight="1">
      <c r="A105" s="127">
        <v>4210</v>
      </c>
      <c r="B105" s="82" t="s">
        <v>39</v>
      </c>
      <c r="C105" s="125">
        <v>140000</v>
      </c>
      <c r="D105" s="125">
        <v>43496.33</v>
      </c>
      <c r="E105" s="125"/>
      <c r="F105" s="57">
        <f t="shared" si="1"/>
        <v>31.068807142857146</v>
      </c>
    </row>
    <row r="106" spans="1:6" s="43" customFormat="1" ht="13.5" customHeight="1">
      <c r="A106" s="127">
        <v>4260</v>
      </c>
      <c r="B106" s="82" t="s">
        <v>132</v>
      </c>
      <c r="C106" s="125">
        <v>36000</v>
      </c>
      <c r="D106" s="125">
        <v>16204.81</v>
      </c>
      <c r="E106" s="125"/>
      <c r="F106" s="57">
        <f t="shared" si="1"/>
        <v>45.01336111111111</v>
      </c>
    </row>
    <row r="107" spans="1:6" s="43" customFormat="1" ht="13.5" customHeight="1">
      <c r="A107" s="127">
        <v>4270</v>
      </c>
      <c r="B107" s="82" t="s">
        <v>44</v>
      </c>
      <c r="C107" s="125">
        <v>14000</v>
      </c>
      <c r="D107" s="125">
        <v>8733.93</v>
      </c>
      <c r="E107" s="125"/>
      <c r="F107" s="57">
        <f t="shared" si="1"/>
        <v>62.385214285714284</v>
      </c>
    </row>
    <row r="108" spans="1:6" s="43" customFormat="1" ht="13.5" customHeight="1">
      <c r="A108" s="127">
        <v>4280</v>
      </c>
      <c r="B108" s="82" t="s">
        <v>213</v>
      </c>
      <c r="C108" s="125">
        <v>11100</v>
      </c>
      <c r="D108" s="125">
        <v>1497.1</v>
      </c>
      <c r="E108" s="125"/>
      <c r="F108" s="57">
        <f t="shared" si="1"/>
        <v>13.487387387387386</v>
      </c>
    </row>
    <row r="109" spans="1:6" s="43" customFormat="1" ht="13.5" customHeight="1">
      <c r="A109" s="127">
        <v>4300</v>
      </c>
      <c r="B109" s="82" t="s">
        <v>56</v>
      </c>
      <c r="C109" s="125">
        <v>250000</v>
      </c>
      <c r="D109" s="125">
        <v>149687.69</v>
      </c>
      <c r="E109" s="125"/>
      <c r="F109" s="57">
        <f t="shared" si="1"/>
        <v>59.87507600000001</v>
      </c>
    </row>
    <row r="110" spans="1:6" s="43" customFormat="1" ht="13.5" customHeight="1">
      <c r="A110" s="127">
        <v>4350</v>
      </c>
      <c r="B110" s="86" t="s">
        <v>205</v>
      </c>
      <c r="C110" s="125">
        <v>5057</v>
      </c>
      <c r="D110" s="125">
        <v>1749.48</v>
      </c>
      <c r="E110" s="125"/>
      <c r="F110" s="57">
        <f t="shared" si="1"/>
        <v>34.59521455408345</v>
      </c>
    </row>
    <row r="111" spans="1:6" s="43" customFormat="1" ht="13.5" customHeight="1">
      <c r="A111" s="127">
        <v>4410</v>
      </c>
      <c r="B111" s="82" t="s">
        <v>6</v>
      </c>
      <c r="C111" s="125">
        <v>37000</v>
      </c>
      <c r="D111" s="125">
        <v>16181.04</v>
      </c>
      <c r="E111" s="125"/>
      <c r="F111" s="57">
        <f t="shared" si="1"/>
        <v>43.73254054054054</v>
      </c>
    </row>
    <row r="112" spans="1:6" s="43" customFormat="1" ht="13.5" customHeight="1">
      <c r="A112" s="127">
        <v>4420</v>
      </c>
      <c r="B112" s="82" t="s">
        <v>153</v>
      </c>
      <c r="C112" s="125">
        <v>1500</v>
      </c>
      <c r="D112" s="125">
        <v>0</v>
      </c>
      <c r="E112" s="125"/>
      <c r="F112" s="57"/>
    </row>
    <row r="113" spans="1:6" s="43" customFormat="1" ht="13.5" customHeight="1" thickBot="1">
      <c r="A113" s="163">
        <v>4430</v>
      </c>
      <c r="B113" s="103" t="s">
        <v>8</v>
      </c>
      <c r="C113" s="164">
        <v>21000</v>
      </c>
      <c r="D113" s="164">
        <v>13340.35</v>
      </c>
      <c r="E113" s="164"/>
      <c r="F113" s="105">
        <f t="shared" si="1"/>
        <v>63.52547619047619</v>
      </c>
    </row>
    <row r="114" spans="1:6" s="43" customFormat="1" ht="13.5" customHeight="1" thickTop="1">
      <c r="A114" s="182"/>
      <c r="B114" s="182"/>
      <c r="C114" s="285"/>
      <c r="D114" s="285"/>
      <c r="E114" s="285"/>
      <c r="F114" s="183"/>
    </row>
    <row r="115" spans="1:6" s="43" customFormat="1" ht="13.5" customHeight="1">
      <c r="A115" s="279"/>
      <c r="B115" s="279"/>
      <c r="C115" s="286"/>
      <c r="D115" s="286"/>
      <c r="E115" s="286"/>
      <c r="F115" s="282"/>
    </row>
    <row r="116" spans="1:6" s="43" customFormat="1" ht="13.5" customHeight="1">
      <c r="A116" s="279"/>
      <c r="B116" s="279"/>
      <c r="C116" s="286"/>
      <c r="D116" s="286"/>
      <c r="E116" s="286"/>
      <c r="F116" s="282"/>
    </row>
    <row r="117" spans="1:6" s="43" customFormat="1" ht="13.5" customHeight="1" thickBot="1">
      <c r="A117" s="185"/>
      <c r="B117" s="185"/>
      <c r="C117" s="287"/>
      <c r="D117" s="287"/>
      <c r="E117" s="287"/>
      <c r="F117" s="186"/>
    </row>
    <row r="118" spans="1:6" s="21" customFormat="1" ht="13.5" customHeight="1" thickBot="1" thickTop="1">
      <c r="A118" s="18">
        <v>1</v>
      </c>
      <c r="B118" s="19">
        <v>2</v>
      </c>
      <c r="C118" s="20">
        <v>3</v>
      </c>
      <c r="D118" s="20">
        <v>4</v>
      </c>
      <c r="E118" s="20">
        <v>5</v>
      </c>
      <c r="F118" s="25">
        <v>6</v>
      </c>
    </row>
    <row r="119" spans="1:6" s="43" customFormat="1" ht="13.5" customHeight="1">
      <c r="A119" s="127">
        <v>4440</v>
      </c>
      <c r="B119" s="82" t="s">
        <v>9</v>
      </c>
      <c r="C119" s="125">
        <v>27000</v>
      </c>
      <c r="D119" s="125">
        <v>16822.99</v>
      </c>
      <c r="E119" s="125"/>
      <c r="F119" s="57">
        <f t="shared" si="1"/>
        <v>62.30737037037037</v>
      </c>
    </row>
    <row r="120" spans="1:6" s="43" customFormat="1" ht="13.5" customHeight="1">
      <c r="A120" s="128">
        <v>6060</v>
      </c>
      <c r="B120" s="91" t="s">
        <v>133</v>
      </c>
      <c r="C120" s="129">
        <v>23500</v>
      </c>
      <c r="D120" s="129">
        <v>0</v>
      </c>
      <c r="E120" s="129"/>
      <c r="F120" s="57"/>
    </row>
    <row r="121" spans="1:6" s="43" customFormat="1" ht="13.5" customHeight="1">
      <c r="A121" s="130">
        <v>75075</v>
      </c>
      <c r="B121" s="33" t="s">
        <v>279</v>
      </c>
      <c r="C121" s="126">
        <f>SUM(C122)</f>
        <v>60000</v>
      </c>
      <c r="D121" s="126">
        <f>SUM(D122)</f>
        <v>30990.15</v>
      </c>
      <c r="E121" s="126">
        <f>SUM(E122)</f>
        <v>0</v>
      </c>
      <c r="F121" s="36">
        <f t="shared" si="1"/>
        <v>51.65025</v>
      </c>
    </row>
    <row r="122" spans="1:6" s="43" customFormat="1" ht="13.5" customHeight="1">
      <c r="A122" s="131">
        <v>4300</v>
      </c>
      <c r="B122" s="59" t="s">
        <v>168</v>
      </c>
      <c r="C122" s="61">
        <v>60000</v>
      </c>
      <c r="D122" s="61">
        <v>30990.15</v>
      </c>
      <c r="E122" s="61"/>
      <c r="F122" s="42">
        <f t="shared" si="1"/>
        <v>51.65025</v>
      </c>
    </row>
    <row r="123" spans="1:6" s="43" customFormat="1" ht="13.5" customHeight="1">
      <c r="A123" s="130">
        <v>75095</v>
      </c>
      <c r="B123" s="33" t="s">
        <v>4</v>
      </c>
      <c r="C123" s="126">
        <f>SUM(C124)</f>
        <v>15000</v>
      </c>
      <c r="D123" s="126">
        <f>SUM(D124)</f>
        <v>14323.94</v>
      </c>
      <c r="E123" s="126">
        <f>SUM(E124)</f>
        <v>0</v>
      </c>
      <c r="F123" s="36">
        <f t="shared" si="1"/>
        <v>95.49293333333334</v>
      </c>
    </row>
    <row r="124" spans="1:6" s="43" customFormat="1" ht="13.5" customHeight="1" thickBot="1">
      <c r="A124" s="288">
        <v>2900</v>
      </c>
      <c r="B124" s="170" t="s">
        <v>150</v>
      </c>
      <c r="C124" s="289">
        <v>15000</v>
      </c>
      <c r="D124" s="289">
        <v>14323.94</v>
      </c>
      <c r="E124" s="289"/>
      <c r="F124" s="290">
        <f t="shared" si="1"/>
        <v>95.49293333333334</v>
      </c>
    </row>
    <row r="125" spans="1:6" s="10" customFormat="1" ht="13.5" customHeight="1">
      <c r="A125" s="67" t="s">
        <v>76</v>
      </c>
      <c r="B125" s="68" t="s">
        <v>222</v>
      </c>
      <c r="C125" s="132"/>
      <c r="D125" s="132"/>
      <c r="E125" s="132"/>
      <c r="F125" s="22"/>
    </row>
    <row r="126" spans="1:6" s="10" customFormat="1" ht="13.5" customHeight="1">
      <c r="A126" s="67"/>
      <c r="B126" s="68" t="s">
        <v>223</v>
      </c>
      <c r="C126" s="132">
        <f>SUM(C129)</f>
        <v>1812</v>
      </c>
      <c r="D126" s="132">
        <f>SUM(D129)</f>
        <v>747.41</v>
      </c>
      <c r="E126" s="132">
        <f>SUM(E129)</f>
        <v>747.41</v>
      </c>
      <c r="F126" s="133">
        <f t="shared" si="1"/>
        <v>41.24779249448123</v>
      </c>
    </row>
    <row r="127" spans="1:6" s="10" customFormat="1" ht="13.5" customHeight="1">
      <c r="A127" s="67"/>
      <c r="B127" s="68" t="s">
        <v>224</v>
      </c>
      <c r="C127" s="132"/>
      <c r="D127" s="132"/>
      <c r="E127" s="132"/>
      <c r="F127" s="22"/>
    </row>
    <row r="128" spans="1:6" s="10" customFormat="1" ht="13.5" customHeight="1">
      <c r="A128" s="67"/>
      <c r="B128" s="68" t="s">
        <v>225</v>
      </c>
      <c r="C128" s="132"/>
      <c r="D128" s="132"/>
      <c r="E128" s="132"/>
      <c r="F128" s="27"/>
    </row>
    <row r="129" spans="1:6" s="43" customFormat="1" ht="13.5" customHeight="1">
      <c r="A129" s="134">
        <v>75101</v>
      </c>
      <c r="B129" s="135" t="s">
        <v>226</v>
      </c>
      <c r="C129" s="136">
        <f>SUM(C132:C134)</f>
        <v>1812</v>
      </c>
      <c r="D129" s="136">
        <f>SUM(D132:D134)</f>
        <v>747.41</v>
      </c>
      <c r="E129" s="136">
        <f>SUM(E132:E134)</f>
        <v>747.41</v>
      </c>
      <c r="F129" s="137">
        <f t="shared" si="1"/>
        <v>41.24779249448123</v>
      </c>
    </row>
    <row r="130" spans="1:6" s="43" customFormat="1" ht="13.5" customHeight="1">
      <c r="A130" s="138"/>
      <c r="B130" s="139" t="s">
        <v>227</v>
      </c>
      <c r="C130" s="140"/>
      <c r="D130" s="140"/>
      <c r="E130" s="140"/>
      <c r="F130" s="89"/>
    </row>
    <row r="131" spans="1:6" s="43" customFormat="1" ht="13.5" customHeight="1">
      <c r="A131" s="141"/>
      <c r="B131" s="122" t="s">
        <v>228</v>
      </c>
      <c r="C131" s="142"/>
      <c r="D131" s="142"/>
      <c r="E131" s="142"/>
      <c r="F131" s="97"/>
    </row>
    <row r="132" spans="1:6" s="43" customFormat="1" ht="13.5" customHeight="1">
      <c r="A132" s="143">
        <v>4010</v>
      </c>
      <c r="B132" s="53" t="s">
        <v>38</v>
      </c>
      <c r="C132" s="55">
        <v>1443</v>
      </c>
      <c r="D132" s="55">
        <v>673.02</v>
      </c>
      <c r="E132" s="55">
        <v>673.02</v>
      </c>
      <c r="F132" s="71">
        <f t="shared" si="1"/>
        <v>46.64033264033264</v>
      </c>
    </row>
    <row r="133" spans="1:6" s="43" customFormat="1" ht="13.5" customHeight="1">
      <c r="A133" s="127">
        <v>4110</v>
      </c>
      <c r="B133" s="82" t="s">
        <v>52</v>
      </c>
      <c r="C133" s="125">
        <v>323</v>
      </c>
      <c r="D133" s="125">
        <v>65.13</v>
      </c>
      <c r="E133" s="125">
        <v>65.13</v>
      </c>
      <c r="F133" s="71">
        <f t="shared" si="1"/>
        <v>20.1640866873065</v>
      </c>
    </row>
    <row r="134" spans="1:6" s="43" customFormat="1" ht="13.5" customHeight="1" thickBot="1">
      <c r="A134" s="144">
        <v>4120</v>
      </c>
      <c r="B134" s="73" t="s">
        <v>5</v>
      </c>
      <c r="C134" s="145">
        <v>46</v>
      </c>
      <c r="D134" s="145">
        <v>9.26</v>
      </c>
      <c r="E134" s="145">
        <v>9.26</v>
      </c>
      <c r="F134" s="71">
        <f t="shared" si="1"/>
        <v>20.130434782608695</v>
      </c>
    </row>
    <row r="135" spans="1:6" s="10" customFormat="1" ht="13.5" customHeight="1">
      <c r="A135" s="77" t="s">
        <v>154</v>
      </c>
      <c r="B135" s="78" t="s">
        <v>155</v>
      </c>
      <c r="C135" s="146">
        <v>700</v>
      </c>
      <c r="D135" s="146">
        <v>0</v>
      </c>
      <c r="E135" s="146"/>
      <c r="F135" s="23"/>
    </row>
    <row r="136" spans="1:6" s="43" customFormat="1" ht="13.5" customHeight="1">
      <c r="A136" s="32" t="s">
        <v>156</v>
      </c>
      <c r="B136" s="33" t="s">
        <v>157</v>
      </c>
      <c r="C136" s="126">
        <v>700</v>
      </c>
      <c r="D136" s="126">
        <v>0</v>
      </c>
      <c r="E136" s="126"/>
      <c r="F136" s="51"/>
    </row>
    <row r="137" spans="1:6" s="43" customFormat="1" ht="13.5" customHeight="1" thickBot="1">
      <c r="A137" s="127">
        <v>4170</v>
      </c>
      <c r="B137" s="82" t="s">
        <v>195</v>
      </c>
      <c r="C137" s="125">
        <v>700</v>
      </c>
      <c r="D137" s="125">
        <v>0</v>
      </c>
      <c r="E137" s="125"/>
      <c r="F137" s="89"/>
    </row>
    <row r="138" spans="1:6" s="10" customFormat="1" ht="12.75" customHeight="1">
      <c r="A138" s="77" t="s">
        <v>77</v>
      </c>
      <c r="B138" s="78" t="s">
        <v>229</v>
      </c>
      <c r="C138" s="146">
        <f>SUM(C139+C142+C154)</f>
        <v>294670</v>
      </c>
      <c r="D138" s="146">
        <f>SUM(D139+D142+D154)</f>
        <v>155232.22999999998</v>
      </c>
      <c r="E138" s="146">
        <f>SUM(E139+E142+E154)</f>
        <v>0</v>
      </c>
      <c r="F138" s="80">
        <f aca="true" t="shared" si="2" ref="F138:F203">D138/C138*100</f>
        <v>52.68002511283808</v>
      </c>
    </row>
    <row r="139" spans="1:6" s="43" customFormat="1" ht="13.5" customHeight="1">
      <c r="A139" s="32" t="s">
        <v>197</v>
      </c>
      <c r="B139" s="33" t="s">
        <v>198</v>
      </c>
      <c r="C139" s="44">
        <f>SUM(C140:C141)</f>
        <v>41000</v>
      </c>
      <c r="D139" s="44">
        <f>SUM(D140:D141)</f>
        <v>6240</v>
      </c>
      <c r="E139" s="44">
        <f>SUM(E140)</f>
        <v>0</v>
      </c>
      <c r="F139" s="51">
        <f>D139/C139*100</f>
        <v>15.21951219512195</v>
      </c>
    </row>
    <row r="140" spans="1:6" s="43" customFormat="1" ht="13.5" customHeight="1">
      <c r="A140" s="52" t="s">
        <v>199</v>
      </c>
      <c r="B140" s="53" t="s">
        <v>200</v>
      </c>
      <c r="C140" s="54">
        <v>10000</v>
      </c>
      <c r="D140" s="54">
        <v>6240</v>
      </c>
      <c r="E140" s="54"/>
      <c r="F140" s="71">
        <f>D140/C140*100</f>
        <v>62.4</v>
      </c>
    </row>
    <row r="141" spans="1:6" s="43" customFormat="1" ht="13.5" customHeight="1">
      <c r="A141" s="58" t="s">
        <v>285</v>
      </c>
      <c r="B141" s="59" t="s">
        <v>295</v>
      </c>
      <c r="C141" s="60">
        <v>31000</v>
      </c>
      <c r="D141" s="60">
        <v>0</v>
      </c>
      <c r="E141" s="60"/>
      <c r="F141" s="89"/>
    </row>
    <row r="142" spans="1:6" s="43" customFormat="1" ht="12.75" customHeight="1">
      <c r="A142" s="147">
        <v>75412</v>
      </c>
      <c r="B142" s="148" t="s">
        <v>215</v>
      </c>
      <c r="C142" s="149">
        <f>SUM(C143:C153)</f>
        <v>253170</v>
      </c>
      <c r="D142" s="149">
        <f>SUM(D143:D153)</f>
        <v>148992.22999999998</v>
      </c>
      <c r="E142" s="149">
        <f>SUM(E143:E153)</f>
        <v>0</v>
      </c>
      <c r="F142" s="36">
        <f t="shared" si="2"/>
        <v>58.85066556069044</v>
      </c>
    </row>
    <row r="143" spans="1:6" s="43" customFormat="1" ht="13.5" customHeight="1">
      <c r="A143" s="38" t="s">
        <v>70</v>
      </c>
      <c r="B143" s="39" t="s">
        <v>38</v>
      </c>
      <c r="C143" s="40">
        <v>26640</v>
      </c>
      <c r="D143" s="40">
        <v>9077.02</v>
      </c>
      <c r="E143" s="40"/>
      <c r="F143" s="57">
        <f t="shared" si="2"/>
        <v>34.072897897897896</v>
      </c>
    </row>
    <row r="144" spans="1:6" s="43" customFormat="1" ht="13.5" customHeight="1">
      <c r="A144" s="38" t="s">
        <v>71</v>
      </c>
      <c r="B144" s="39" t="s">
        <v>131</v>
      </c>
      <c r="C144" s="40">
        <v>1470</v>
      </c>
      <c r="D144" s="40">
        <v>1462.99</v>
      </c>
      <c r="E144" s="40"/>
      <c r="F144" s="57">
        <f t="shared" si="2"/>
        <v>99.52312925170068</v>
      </c>
    </row>
    <row r="145" spans="1:6" s="43" customFormat="1" ht="13.5" customHeight="1">
      <c r="A145" s="81" t="s">
        <v>49</v>
      </c>
      <c r="B145" s="82" t="s">
        <v>52</v>
      </c>
      <c r="C145" s="83">
        <v>4500</v>
      </c>
      <c r="D145" s="83">
        <v>1794.06</v>
      </c>
      <c r="E145" s="83"/>
      <c r="F145" s="57">
        <f t="shared" si="2"/>
        <v>39.867999999999995</v>
      </c>
    </row>
    <row r="146" spans="1:6" s="43" customFormat="1" ht="13.5" customHeight="1">
      <c r="A146" s="81" t="s">
        <v>50</v>
      </c>
      <c r="B146" s="82" t="s">
        <v>5</v>
      </c>
      <c r="C146" s="83">
        <v>800</v>
      </c>
      <c r="D146" s="83">
        <v>240.35</v>
      </c>
      <c r="E146" s="83"/>
      <c r="F146" s="57">
        <f t="shared" si="2"/>
        <v>30.043749999999996</v>
      </c>
    </row>
    <row r="147" spans="1:6" s="43" customFormat="1" ht="13.5" customHeight="1">
      <c r="A147" s="81" t="s">
        <v>194</v>
      </c>
      <c r="B147" s="82" t="s">
        <v>195</v>
      </c>
      <c r="C147" s="83">
        <v>11400</v>
      </c>
      <c r="D147" s="83">
        <v>7314.36</v>
      </c>
      <c r="E147" s="83"/>
      <c r="F147" s="57">
        <f t="shared" si="2"/>
        <v>64.16105263157894</v>
      </c>
    </row>
    <row r="148" spans="1:6" s="43" customFormat="1" ht="13.5" customHeight="1">
      <c r="A148" s="81" t="s">
        <v>37</v>
      </c>
      <c r="B148" s="82" t="s">
        <v>39</v>
      </c>
      <c r="C148" s="83">
        <v>80000</v>
      </c>
      <c r="D148" s="83">
        <v>39141.58</v>
      </c>
      <c r="E148" s="83"/>
      <c r="F148" s="57">
        <f t="shared" si="2"/>
        <v>48.926975</v>
      </c>
    </row>
    <row r="149" spans="1:6" s="43" customFormat="1" ht="13.5" customHeight="1">
      <c r="A149" s="81" t="s">
        <v>78</v>
      </c>
      <c r="B149" s="82" t="s">
        <v>132</v>
      </c>
      <c r="C149" s="83">
        <v>40000</v>
      </c>
      <c r="D149" s="83">
        <v>32781.47</v>
      </c>
      <c r="E149" s="83"/>
      <c r="F149" s="57">
        <f t="shared" si="2"/>
        <v>81.953675</v>
      </c>
    </row>
    <row r="150" spans="1:6" s="43" customFormat="1" ht="13.5" customHeight="1">
      <c r="A150" s="81" t="s">
        <v>43</v>
      </c>
      <c r="B150" s="82" t="s">
        <v>44</v>
      </c>
      <c r="C150" s="83">
        <v>35000</v>
      </c>
      <c r="D150" s="83">
        <v>18617.57</v>
      </c>
      <c r="E150" s="83"/>
      <c r="F150" s="57">
        <f t="shared" si="2"/>
        <v>53.19305714285715</v>
      </c>
    </row>
    <row r="151" spans="1:6" s="43" customFormat="1" ht="13.5" customHeight="1">
      <c r="A151" s="81" t="s">
        <v>51</v>
      </c>
      <c r="B151" s="82" t="s">
        <v>56</v>
      </c>
      <c r="C151" s="83">
        <v>42600</v>
      </c>
      <c r="D151" s="83">
        <v>29009.64</v>
      </c>
      <c r="E151" s="83"/>
      <c r="F151" s="57">
        <f t="shared" si="2"/>
        <v>68.09774647887323</v>
      </c>
    </row>
    <row r="152" spans="1:6" s="43" customFormat="1" ht="13.5" customHeight="1">
      <c r="A152" s="85" t="s">
        <v>79</v>
      </c>
      <c r="B152" s="86" t="s">
        <v>8</v>
      </c>
      <c r="C152" s="87">
        <v>10000</v>
      </c>
      <c r="D152" s="87">
        <v>8980</v>
      </c>
      <c r="E152" s="87"/>
      <c r="F152" s="57">
        <f t="shared" si="2"/>
        <v>89.8</v>
      </c>
    </row>
    <row r="153" spans="1:6" s="43" customFormat="1" ht="13.5" customHeight="1">
      <c r="A153" s="81" t="s">
        <v>73</v>
      </c>
      <c r="B153" s="82" t="s">
        <v>9</v>
      </c>
      <c r="C153" s="83">
        <v>760</v>
      </c>
      <c r="D153" s="83">
        <v>573.19</v>
      </c>
      <c r="E153" s="83"/>
      <c r="F153" s="94">
        <f t="shared" si="2"/>
        <v>75.41973684210527</v>
      </c>
    </row>
    <row r="154" spans="1:6" s="43" customFormat="1" ht="13.5" customHeight="1">
      <c r="A154" s="130">
        <v>75414</v>
      </c>
      <c r="B154" s="33" t="s">
        <v>24</v>
      </c>
      <c r="C154" s="126">
        <v>500</v>
      </c>
      <c r="D154" s="126">
        <v>0</v>
      </c>
      <c r="E154" s="126"/>
      <c r="F154" s="51"/>
    </row>
    <row r="155" spans="1:6" s="43" customFormat="1" ht="13.5" customHeight="1" thickBot="1">
      <c r="A155" s="131">
        <v>4170</v>
      </c>
      <c r="B155" s="59" t="s">
        <v>195</v>
      </c>
      <c r="C155" s="61">
        <v>500</v>
      </c>
      <c r="D155" s="61">
        <v>0</v>
      </c>
      <c r="E155" s="61"/>
      <c r="F155" s="89"/>
    </row>
    <row r="156" spans="1:6" s="10" customFormat="1" ht="13.5" customHeight="1">
      <c r="A156" s="63" t="s">
        <v>172</v>
      </c>
      <c r="B156" s="64" t="s">
        <v>231</v>
      </c>
      <c r="C156" s="65"/>
      <c r="D156" s="65"/>
      <c r="E156" s="65"/>
      <c r="F156" s="26"/>
    </row>
    <row r="157" spans="1:6" s="10" customFormat="1" ht="13.5" customHeight="1">
      <c r="A157" s="67"/>
      <c r="B157" s="68" t="s">
        <v>230</v>
      </c>
      <c r="C157" s="69"/>
      <c r="D157" s="69"/>
      <c r="E157" s="69"/>
      <c r="F157" s="22"/>
    </row>
    <row r="158" spans="1:6" s="10" customFormat="1" ht="13.5" customHeight="1">
      <c r="A158" s="67"/>
      <c r="B158" s="68" t="s">
        <v>232</v>
      </c>
      <c r="C158" s="69">
        <f>SUM(C163+C175)</f>
        <v>120135</v>
      </c>
      <c r="D158" s="69">
        <f>SUM(D163+D175)</f>
        <v>65652.36</v>
      </c>
      <c r="E158" s="69">
        <f>SUM(E163+E175)</f>
        <v>0</v>
      </c>
      <c r="F158" s="133">
        <f t="shared" si="2"/>
        <v>54.64882007741291</v>
      </c>
    </row>
    <row r="159" spans="1:6" s="10" customFormat="1" ht="13.5" customHeight="1">
      <c r="A159" s="67"/>
      <c r="B159" s="68" t="s">
        <v>233</v>
      </c>
      <c r="C159" s="69"/>
      <c r="D159" s="69"/>
      <c r="E159" s="69"/>
      <c r="F159" s="22"/>
    </row>
    <row r="160" spans="1:6" s="10" customFormat="1" ht="13.5" customHeight="1">
      <c r="A160" s="67"/>
      <c r="B160" s="68" t="s">
        <v>234</v>
      </c>
      <c r="C160" s="69"/>
      <c r="D160" s="69"/>
      <c r="E160" s="69"/>
      <c r="F160" s="22"/>
    </row>
    <row r="161" spans="1:6" s="10" customFormat="1" ht="13.5" customHeight="1">
      <c r="A161" s="67"/>
      <c r="B161" s="68" t="s">
        <v>235</v>
      </c>
      <c r="C161" s="69"/>
      <c r="D161" s="69"/>
      <c r="E161" s="69"/>
      <c r="F161" s="22"/>
    </row>
    <row r="162" spans="1:6" s="10" customFormat="1" ht="13.5" customHeight="1">
      <c r="A162" s="67"/>
      <c r="B162" s="68" t="s">
        <v>236</v>
      </c>
      <c r="C162" s="69"/>
      <c r="D162" s="69"/>
      <c r="E162" s="69"/>
      <c r="F162" s="27"/>
    </row>
    <row r="163" spans="1:6" s="154" customFormat="1" ht="13.5" customHeight="1">
      <c r="A163" s="150">
        <v>75618</v>
      </c>
      <c r="B163" s="151" t="s">
        <v>237</v>
      </c>
      <c r="C163" s="152">
        <f>SUM(C166)</f>
        <v>3000</v>
      </c>
      <c r="D163" s="152">
        <f>SUM(D166)</f>
        <v>1718.46</v>
      </c>
      <c r="E163" s="152">
        <f>SUM(E166)</f>
        <v>0</v>
      </c>
      <c r="F163" s="153">
        <f t="shared" si="2"/>
        <v>57.282</v>
      </c>
    </row>
    <row r="164" spans="1:6" s="154" customFormat="1" ht="13.5" customHeight="1">
      <c r="A164" s="155"/>
      <c r="B164" s="156" t="s">
        <v>238</v>
      </c>
      <c r="C164" s="157"/>
      <c r="D164" s="157"/>
      <c r="E164" s="157"/>
      <c r="F164" s="57"/>
    </row>
    <row r="165" spans="1:6" s="154" customFormat="1" ht="13.5" customHeight="1">
      <c r="A165" s="158"/>
      <c r="B165" s="159" t="s">
        <v>239</v>
      </c>
      <c r="C165" s="160"/>
      <c r="D165" s="160"/>
      <c r="E165" s="160"/>
      <c r="F165" s="161"/>
    </row>
    <row r="166" spans="1:6" s="154" customFormat="1" ht="13.5" customHeight="1" thickBot="1">
      <c r="A166" s="291">
        <v>4300</v>
      </c>
      <c r="B166" s="292" t="s">
        <v>168</v>
      </c>
      <c r="C166" s="293">
        <v>3000</v>
      </c>
      <c r="D166" s="293">
        <v>1718.46</v>
      </c>
      <c r="E166" s="293"/>
      <c r="F166" s="294">
        <f t="shared" si="2"/>
        <v>57.282</v>
      </c>
    </row>
    <row r="167" spans="1:6" s="154" customFormat="1" ht="13.5" customHeight="1" thickTop="1">
      <c r="A167" s="295"/>
      <c r="B167" s="295"/>
      <c r="C167" s="296"/>
      <c r="D167" s="296"/>
      <c r="E167" s="296"/>
      <c r="F167" s="183"/>
    </row>
    <row r="168" spans="1:6" s="154" customFormat="1" ht="13.5" customHeight="1">
      <c r="A168" s="297"/>
      <c r="B168" s="297"/>
      <c r="C168" s="298"/>
      <c r="D168" s="298"/>
      <c r="E168" s="298"/>
      <c r="F168" s="282"/>
    </row>
    <row r="169" spans="1:6" s="154" customFormat="1" ht="13.5" customHeight="1">
      <c r="A169" s="297"/>
      <c r="B169" s="297"/>
      <c r="C169" s="298"/>
      <c r="D169" s="298"/>
      <c r="E169" s="298"/>
      <c r="F169" s="282"/>
    </row>
    <row r="170" spans="1:6" s="154" customFormat="1" ht="13.5" customHeight="1">
      <c r="A170" s="297"/>
      <c r="B170" s="297"/>
      <c r="C170" s="298"/>
      <c r="D170" s="298"/>
      <c r="E170" s="298"/>
      <c r="F170" s="282"/>
    </row>
    <row r="171" spans="1:6" s="154" customFormat="1" ht="13.5" customHeight="1">
      <c r="A171" s="297"/>
      <c r="B171" s="297"/>
      <c r="C171" s="298"/>
      <c r="D171" s="298"/>
      <c r="E171" s="298"/>
      <c r="F171" s="282"/>
    </row>
    <row r="172" spans="1:6" s="154" customFormat="1" ht="13.5" customHeight="1">
      <c r="A172" s="297"/>
      <c r="B172" s="297"/>
      <c r="C172" s="298"/>
      <c r="D172" s="298"/>
      <c r="E172" s="298"/>
      <c r="F172" s="282"/>
    </row>
    <row r="173" spans="1:6" s="154" customFormat="1" ht="13.5" customHeight="1" thickBot="1">
      <c r="A173" s="299"/>
      <c r="B173" s="299"/>
      <c r="C173" s="300"/>
      <c r="D173" s="300"/>
      <c r="E173" s="300"/>
      <c r="F173" s="186"/>
    </row>
    <row r="174" spans="1:6" s="21" customFormat="1" ht="13.5" customHeight="1" thickBot="1" thickTop="1">
      <c r="A174" s="18">
        <v>1</v>
      </c>
      <c r="B174" s="19">
        <v>2</v>
      </c>
      <c r="C174" s="20">
        <v>3</v>
      </c>
      <c r="D174" s="20">
        <v>4</v>
      </c>
      <c r="E174" s="20">
        <v>5</v>
      </c>
      <c r="F174" s="25">
        <v>6</v>
      </c>
    </row>
    <row r="175" spans="1:6" s="37" customFormat="1" ht="13.5" customHeight="1">
      <c r="A175" s="138">
        <v>75647</v>
      </c>
      <c r="B175" s="139" t="s">
        <v>240</v>
      </c>
      <c r="C175" s="140">
        <f>SUM(C178:C184)</f>
        <v>117135</v>
      </c>
      <c r="D175" s="140">
        <f>SUM(D178:D184)</f>
        <v>63933.9</v>
      </c>
      <c r="E175" s="140">
        <f>SUM(E178:E184)</f>
        <v>0</v>
      </c>
      <c r="F175" s="162">
        <f t="shared" si="2"/>
        <v>54.58138045844538</v>
      </c>
    </row>
    <row r="176" spans="1:6" s="37" customFormat="1" ht="13.5" customHeight="1">
      <c r="A176" s="138"/>
      <c r="B176" s="139" t="s">
        <v>241</v>
      </c>
      <c r="C176" s="140"/>
      <c r="D176" s="140"/>
      <c r="E176" s="140"/>
      <c r="F176" s="89"/>
    </row>
    <row r="177" spans="1:6" s="37" customFormat="1" ht="13.5" customHeight="1">
      <c r="A177" s="138"/>
      <c r="B177" s="139" t="s">
        <v>242</v>
      </c>
      <c r="C177" s="140"/>
      <c r="D177" s="140"/>
      <c r="E177" s="140"/>
      <c r="F177" s="97"/>
    </row>
    <row r="178" spans="1:6" s="43" customFormat="1" ht="13.5" customHeight="1">
      <c r="A178" s="143">
        <v>4100</v>
      </c>
      <c r="B178" s="53" t="s">
        <v>170</v>
      </c>
      <c r="C178" s="55">
        <v>76000</v>
      </c>
      <c r="D178" s="55">
        <v>34194</v>
      </c>
      <c r="E178" s="55"/>
      <c r="F178" s="57">
        <f t="shared" si="2"/>
        <v>44.992105263157896</v>
      </c>
    </row>
    <row r="179" spans="1:6" s="43" customFormat="1" ht="13.5" customHeight="1">
      <c r="A179" s="127">
        <v>4110</v>
      </c>
      <c r="B179" s="82" t="s">
        <v>52</v>
      </c>
      <c r="C179" s="125">
        <v>2030</v>
      </c>
      <c r="D179" s="125">
        <v>1925.11</v>
      </c>
      <c r="E179" s="125"/>
      <c r="F179" s="57">
        <f t="shared" si="2"/>
        <v>94.83300492610837</v>
      </c>
    </row>
    <row r="180" spans="1:6" s="43" customFormat="1" ht="13.5" customHeight="1">
      <c r="A180" s="127">
        <v>4120</v>
      </c>
      <c r="B180" s="82" t="s">
        <v>5</v>
      </c>
      <c r="C180" s="125">
        <v>520</v>
      </c>
      <c r="D180" s="125">
        <v>239.94</v>
      </c>
      <c r="E180" s="125"/>
      <c r="F180" s="57">
        <f t="shared" si="2"/>
        <v>46.142307692307696</v>
      </c>
    </row>
    <row r="181" spans="1:6" s="43" customFormat="1" ht="13.5" customHeight="1">
      <c r="A181" s="127">
        <v>4170</v>
      </c>
      <c r="B181" s="82" t="s">
        <v>195</v>
      </c>
      <c r="C181" s="125">
        <v>11000</v>
      </c>
      <c r="D181" s="125">
        <v>9872.8</v>
      </c>
      <c r="E181" s="125"/>
      <c r="F181" s="57">
        <f t="shared" si="2"/>
        <v>89.75272727272726</v>
      </c>
    </row>
    <row r="182" spans="1:6" s="43" customFormat="1" ht="12">
      <c r="A182" s="127">
        <v>4210</v>
      </c>
      <c r="B182" s="82" t="s">
        <v>39</v>
      </c>
      <c r="C182" s="125">
        <v>1200</v>
      </c>
      <c r="D182" s="125">
        <v>603.2</v>
      </c>
      <c r="E182" s="125"/>
      <c r="F182" s="57">
        <f t="shared" si="2"/>
        <v>50.26666666666667</v>
      </c>
    </row>
    <row r="183" spans="1:6" s="43" customFormat="1" ht="12">
      <c r="A183" s="127">
        <v>4300</v>
      </c>
      <c r="B183" s="82" t="s">
        <v>168</v>
      </c>
      <c r="C183" s="125">
        <v>25000</v>
      </c>
      <c r="D183" s="125">
        <v>15718.85</v>
      </c>
      <c r="E183" s="125"/>
      <c r="F183" s="57">
        <f t="shared" si="2"/>
        <v>62.875400000000006</v>
      </c>
    </row>
    <row r="184" spans="1:6" s="43" customFormat="1" ht="12.75" thickBot="1">
      <c r="A184" s="144">
        <v>4610</v>
      </c>
      <c r="B184" s="73" t="s">
        <v>272</v>
      </c>
      <c r="C184" s="145">
        <v>1385</v>
      </c>
      <c r="D184" s="145">
        <v>1380</v>
      </c>
      <c r="E184" s="145"/>
      <c r="F184" s="76">
        <f t="shared" si="2"/>
        <v>99.63898916967509</v>
      </c>
    </row>
    <row r="185" spans="1:6" s="10" customFormat="1" ht="13.5" customHeight="1">
      <c r="A185" s="172" t="s">
        <v>80</v>
      </c>
      <c r="B185" s="173" t="s">
        <v>243</v>
      </c>
      <c r="C185" s="174">
        <v>329120</v>
      </c>
      <c r="D185" s="174">
        <f>SUM(D186+D189)</f>
        <v>101090.29000000001</v>
      </c>
      <c r="E185" s="174"/>
      <c r="F185" s="301">
        <f t="shared" si="2"/>
        <v>30.715328755469134</v>
      </c>
    </row>
    <row r="186" spans="1:6" s="43" customFormat="1" ht="13.5" customHeight="1">
      <c r="A186" s="165" t="s">
        <v>81</v>
      </c>
      <c r="B186" s="135" t="s">
        <v>143</v>
      </c>
      <c r="C186" s="166">
        <f>SUM(C188)</f>
        <v>200000</v>
      </c>
      <c r="D186" s="166">
        <f>SUM(D188)</f>
        <v>48002.57</v>
      </c>
      <c r="E186" s="166">
        <f>SUM(E188)</f>
        <v>0</v>
      </c>
      <c r="F186" s="137">
        <f t="shared" si="2"/>
        <v>24.001285</v>
      </c>
    </row>
    <row r="187" spans="1:6" s="43" customFormat="1" ht="13.5" customHeight="1">
      <c r="A187" s="167"/>
      <c r="B187" s="139" t="s">
        <v>244</v>
      </c>
      <c r="C187" s="168"/>
      <c r="D187" s="168"/>
      <c r="E187" s="168"/>
      <c r="F187" s="97"/>
    </row>
    <row r="188" spans="1:6" s="43" customFormat="1" ht="13.5" customHeight="1">
      <c r="A188" s="46" t="s">
        <v>173</v>
      </c>
      <c r="B188" s="47" t="s">
        <v>263</v>
      </c>
      <c r="C188" s="48">
        <v>200000</v>
      </c>
      <c r="D188" s="48">
        <v>48002.57</v>
      </c>
      <c r="E188" s="48"/>
      <c r="F188" s="42">
        <f t="shared" si="2"/>
        <v>24.001285</v>
      </c>
    </row>
    <row r="189" spans="1:6" s="37" customFormat="1" ht="13.5" customHeight="1">
      <c r="A189" s="165" t="s">
        <v>201</v>
      </c>
      <c r="B189" s="135" t="s">
        <v>245</v>
      </c>
      <c r="C189" s="166">
        <f>SUM(C192)</f>
        <v>129120</v>
      </c>
      <c r="D189" s="166">
        <f>SUM(D192)</f>
        <v>53087.72</v>
      </c>
      <c r="E189" s="166">
        <f>SUM(E192)</f>
        <v>0</v>
      </c>
      <c r="F189" s="137">
        <f t="shared" si="2"/>
        <v>41.11502478314746</v>
      </c>
    </row>
    <row r="190" spans="1:6" s="37" customFormat="1" ht="13.5" customHeight="1">
      <c r="A190" s="167"/>
      <c r="B190" s="139" t="s">
        <v>246</v>
      </c>
      <c r="C190" s="168"/>
      <c r="D190" s="168"/>
      <c r="E190" s="168"/>
      <c r="F190" s="89"/>
    </row>
    <row r="191" spans="1:6" s="37" customFormat="1" ht="13.5" customHeight="1">
      <c r="A191" s="167"/>
      <c r="B191" s="139" t="s">
        <v>247</v>
      </c>
      <c r="C191" s="168"/>
      <c r="D191" s="168"/>
      <c r="E191" s="168"/>
      <c r="F191" s="97"/>
    </row>
    <row r="192" spans="1:6" s="43" customFormat="1" ht="13.5" customHeight="1" thickBot="1">
      <c r="A192" s="169" t="s">
        <v>202</v>
      </c>
      <c r="B192" s="170" t="s">
        <v>203</v>
      </c>
      <c r="C192" s="171">
        <v>129120</v>
      </c>
      <c r="D192" s="171">
        <v>53087.72</v>
      </c>
      <c r="E192" s="171"/>
      <c r="F192" s="89">
        <f t="shared" si="2"/>
        <v>41.11502478314746</v>
      </c>
    </row>
    <row r="193" spans="1:6" s="10" customFormat="1" ht="13.5" customHeight="1">
      <c r="A193" s="172" t="s">
        <v>82</v>
      </c>
      <c r="B193" s="173" t="s">
        <v>83</v>
      </c>
      <c r="C193" s="174">
        <f>SUM(C194+C196+C198)</f>
        <v>105321</v>
      </c>
      <c r="D193" s="174">
        <f>SUM(D194+D196+D198)</f>
        <v>23312.14</v>
      </c>
      <c r="E193" s="174">
        <f>SUM(E194+E196+E198)</f>
        <v>0</v>
      </c>
      <c r="F193" s="80">
        <f t="shared" si="2"/>
        <v>22.134370163595104</v>
      </c>
    </row>
    <row r="194" spans="1:6" s="43" customFormat="1" ht="13.5" customHeight="1">
      <c r="A194" s="175">
        <v>75814</v>
      </c>
      <c r="B194" s="176" t="s">
        <v>134</v>
      </c>
      <c r="C194" s="177">
        <f>SUM(C195)</f>
        <v>6000</v>
      </c>
      <c r="D194" s="177">
        <f>SUM(D195)</f>
        <v>1151.62</v>
      </c>
      <c r="E194" s="177">
        <f>SUM(E195)</f>
        <v>0</v>
      </c>
      <c r="F194" s="36">
        <f t="shared" si="2"/>
        <v>19.193666666666665</v>
      </c>
    </row>
    <row r="195" spans="1:6" s="43" customFormat="1" ht="13.5" customHeight="1">
      <c r="A195" s="178">
        <v>4300</v>
      </c>
      <c r="B195" s="179" t="s">
        <v>210</v>
      </c>
      <c r="C195" s="180">
        <v>6000</v>
      </c>
      <c r="D195" s="180">
        <v>1151.62</v>
      </c>
      <c r="E195" s="180"/>
      <c r="F195" s="42">
        <f t="shared" si="2"/>
        <v>19.193666666666665</v>
      </c>
    </row>
    <row r="196" spans="1:6" s="43" customFormat="1" ht="13.5" customHeight="1">
      <c r="A196" s="32" t="s">
        <v>158</v>
      </c>
      <c r="B196" s="33" t="s">
        <v>134</v>
      </c>
      <c r="C196" s="44">
        <f>SUM(C197)</f>
        <v>55000</v>
      </c>
      <c r="D196" s="44">
        <f>SUM(D197)</f>
        <v>0</v>
      </c>
      <c r="E196" s="44">
        <f>SUM(E197)</f>
        <v>0</v>
      </c>
      <c r="F196" s="51"/>
    </row>
    <row r="197" spans="1:6" s="43" customFormat="1" ht="13.5" customHeight="1">
      <c r="A197" s="46" t="s">
        <v>159</v>
      </c>
      <c r="B197" s="47" t="s">
        <v>160</v>
      </c>
      <c r="C197" s="48">
        <v>55000</v>
      </c>
      <c r="D197" s="48">
        <v>0</v>
      </c>
      <c r="E197" s="48"/>
      <c r="F197" s="42"/>
    </row>
    <row r="198" spans="1:6" s="43" customFormat="1" ht="13.5" customHeight="1">
      <c r="A198" s="32" t="s">
        <v>286</v>
      </c>
      <c r="B198" s="33" t="s">
        <v>296</v>
      </c>
      <c r="C198" s="44">
        <f>SUM(C199)</f>
        <v>44321</v>
      </c>
      <c r="D198" s="44">
        <f>SUM(D199)</f>
        <v>22160.52</v>
      </c>
      <c r="E198" s="44">
        <f>SUM(E199)</f>
        <v>0</v>
      </c>
      <c r="F198" s="36">
        <f>D198/C198*100</f>
        <v>50.000045125335625</v>
      </c>
    </row>
    <row r="199" spans="1:6" s="43" customFormat="1" ht="13.5" customHeight="1" thickBot="1">
      <c r="A199" s="58" t="s">
        <v>287</v>
      </c>
      <c r="B199" s="59" t="s">
        <v>297</v>
      </c>
      <c r="C199" s="60">
        <v>44321</v>
      </c>
      <c r="D199" s="60">
        <v>22160.52</v>
      </c>
      <c r="E199" s="60"/>
      <c r="F199" s="89">
        <f>D199/C199*100</f>
        <v>50.000045125335625</v>
      </c>
    </row>
    <row r="200" spans="1:6" s="10" customFormat="1" ht="13.5" customHeight="1">
      <c r="A200" s="77" t="s">
        <v>84</v>
      </c>
      <c r="B200" s="78" t="s">
        <v>85</v>
      </c>
      <c r="C200" s="79">
        <f>SUM(C201+C220+C231+C238+C258+C271+C293)</f>
        <v>10870630.6</v>
      </c>
      <c r="D200" s="79">
        <f>SUM(D201+D220+D231+D238+D258+D271+D293)</f>
        <v>4888404.090000001</v>
      </c>
      <c r="E200" s="79">
        <f>SUM(E201+E220+E231+E238+E258+E271+E293)</f>
        <v>0</v>
      </c>
      <c r="F200" s="80">
        <f t="shared" si="2"/>
        <v>44.96890999129343</v>
      </c>
    </row>
    <row r="201" spans="1:6" s="43" customFormat="1" ht="13.5" customHeight="1">
      <c r="A201" s="32" t="s">
        <v>86</v>
      </c>
      <c r="B201" s="33" t="s">
        <v>7</v>
      </c>
      <c r="C201" s="44">
        <f>SUM(C202:C219)</f>
        <v>6228887</v>
      </c>
      <c r="D201" s="44">
        <f>SUM(D202:D219)</f>
        <v>2678228.45</v>
      </c>
      <c r="E201" s="44">
        <f>SUM(E202:E219)</f>
        <v>0</v>
      </c>
      <c r="F201" s="36">
        <f t="shared" si="2"/>
        <v>42.99690217530034</v>
      </c>
    </row>
    <row r="202" spans="1:6" s="43" customFormat="1" ht="13.5" customHeight="1">
      <c r="A202" s="52" t="s">
        <v>87</v>
      </c>
      <c r="B202" s="53" t="s">
        <v>260</v>
      </c>
      <c r="C202" s="54">
        <v>145400</v>
      </c>
      <c r="D202" s="54">
        <v>60335.76</v>
      </c>
      <c r="E202" s="54"/>
      <c r="F202" s="57">
        <f t="shared" si="2"/>
        <v>41.49639614855571</v>
      </c>
    </row>
    <row r="203" spans="1:6" s="43" customFormat="1" ht="13.5" customHeight="1">
      <c r="A203" s="81" t="s">
        <v>70</v>
      </c>
      <c r="B203" s="82" t="s">
        <v>38</v>
      </c>
      <c r="C203" s="83">
        <v>3387000</v>
      </c>
      <c r="D203" s="83">
        <v>1508854.74</v>
      </c>
      <c r="E203" s="83"/>
      <c r="F203" s="57">
        <f t="shared" si="2"/>
        <v>44.54841275465014</v>
      </c>
    </row>
    <row r="204" spans="1:6" s="43" customFormat="1" ht="13.5" customHeight="1">
      <c r="A204" s="81" t="s">
        <v>71</v>
      </c>
      <c r="B204" s="82" t="s">
        <v>131</v>
      </c>
      <c r="C204" s="83">
        <v>264800</v>
      </c>
      <c r="D204" s="83">
        <v>236866.88</v>
      </c>
      <c r="E204" s="83"/>
      <c r="F204" s="57">
        <f aca="true" t="shared" si="3" ref="F204:F268">D204/C204*100</f>
        <v>89.45123867069486</v>
      </c>
    </row>
    <row r="205" spans="1:6" s="43" customFormat="1" ht="13.5" customHeight="1">
      <c r="A205" s="81" t="s">
        <v>49</v>
      </c>
      <c r="B205" s="82" t="s">
        <v>52</v>
      </c>
      <c r="C205" s="83">
        <v>633900</v>
      </c>
      <c r="D205" s="83">
        <v>322012.7</v>
      </c>
      <c r="E205" s="83"/>
      <c r="F205" s="57">
        <f t="shared" si="3"/>
        <v>50.798659094494404</v>
      </c>
    </row>
    <row r="206" spans="1:6" s="43" customFormat="1" ht="13.5" customHeight="1">
      <c r="A206" s="81" t="s">
        <v>50</v>
      </c>
      <c r="B206" s="82" t="s">
        <v>5</v>
      </c>
      <c r="C206" s="83">
        <v>86400</v>
      </c>
      <c r="D206" s="83">
        <v>44038.99</v>
      </c>
      <c r="E206" s="83"/>
      <c r="F206" s="57">
        <f t="shared" si="3"/>
        <v>50.97105324074074</v>
      </c>
    </row>
    <row r="207" spans="1:6" s="43" customFormat="1" ht="13.5" customHeight="1">
      <c r="A207" s="85" t="s">
        <v>194</v>
      </c>
      <c r="B207" s="86" t="s">
        <v>195</v>
      </c>
      <c r="C207" s="87">
        <v>6400</v>
      </c>
      <c r="D207" s="87">
        <v>406.3</v>
      </c>
      <c r="E207" s="87"/>
      <c r="F207" s="57">
        <f t="shared" si="3"/>
        <v>6.348437499999999</v>
      </c>
    </row>
    <row r="208" spans="1:6" s="43" customFormat="1" ht="13.5" customHeight="1">
      <c r="A208" s="81" t="s">
        <v>37</v>
      </c>
      <c r="B208" s="82" t="s">
        <v>39</v>
      </c>
      <c r="C208" s="83">
        <v>277080</v>
      </c>
      <c r="D208" s="83">
        <v>148745.32</v>
      </c>
      <c r="E208" s="83"/>
      <c r="F208" s="57">
        <f t="shared" si="3"/>
        <v>53.683167316298544</v>
      </c>
    </row>
    <row r="209" spans="1:6" s="43" customFormat="1" ht="13.5" customHeight="1">
      <c r="A209" s="38" t="s">
        <v>88</v>
      </c>
      <c r="B209" s="39" t="s">
        <v>135</v>
      </c>
      <c r="C209" s="40">
        <v>34400</v>
      </c>
      <c r="D209" s="40">
        <v>24158.89</v>
      </c>
      <c r="E209" s="40"/>
      <c r="F209" s="57">
        <f t="shared" si="3"/>
        <v>70.22933139534884</v>
      </c>
    </row>
    <row r="210" spans="1:6" s="43" customFormat="1" ht="13.5" customHeight="1">
      <c r="A210" s="81" t="s">
        <v>78</v>
      </c>
      <c r="B210" s="82" t="s">
        <v>132</v>
      </c>
      <c r="C210" s="83">
        <v>163250</v>
      </c>
      <c r="D210" s="83">
        <v>101240.62</v>
      </c>
      <c r="E210" s="83"/>
      <c r="F210" s="57">
        <f t="shared" si="3"/>
        <v>62.01569372128637</v>
      </c>
    </row>
    <row r="211" spans="1:6" s="43" customFormat="1" ht="13.5" customHeight="1">
      <c r="A211" s="81" t="s">
        <v>43</v>
      </c>
      <c r="B211" s="82" t="s">
        <v>44</v>
      </c>
      <c r="C211" s="83">
        <v>57300</v>
      </c>
      <c r="D211" s="83">
        <v>5485.09</v>
      </c>
      <c r="E211" s="83"/>
      <c r="F211" s="57">
        <f t="shared" si="3"/>
        <v>9.57258289703316</v>
      </c>
    </row>
    <row r="212" spans="1:6" s="43" customFormat="1" ht="13.5" customHeight="1">
      <c r="A212" s="81" t="s">
        <v>212</v>
      </c>
      <c r="B212" s="82" t="s">
        <v>213</v>
      </c>
      <c r="C212" s="83">
        <v>1950</v>
      </c>
      <c r="D212" s="83">
        <v>95</v>
      </c>
      <c r="E212" s="83"/>
      <c r="F212" s="57">
        <f t="shared" si="3"/>
        <v>4.871794871794872</v>
      </c>
    </row>
    <row r="213" spans="1:6" s="43" customFormat="1" ht="13.5" customHeight="1">
      <c r="A213" s="81" t="s">
        <v>51</v>
      </c>
      <c r="B213" s="82" t="s">
        <v>56</v>
      </c>
      <c r="C213" s="83">
        <v>98820</v>
      </c>
      <c r="D213" s="83">
        <v>41049.44</v>
      </c>
      <c r="E213" s="83"/>
      <c r="F213" s="57">
        <f t="shared" si="3"/>
        <v>41.53960736692978</v>
      </c>
    </row>
    <row r="214" spans="1:6" s="43" customFormat="1" ht="13.5" customHeight="1">
      <c r="A214" s="81" t="s">
        <v>204</v>
      </c>
      <c r="B214" s="82" t="s">
        <v>205</v>
      </c>
      <c r="C214" s="83">
        <v>6950</v>
      </c>
      <c r="D214" s="83">
        <v>2260.81</v>
      </c>
      <c r="E214" s="83"/>
      <c r="F214" s="57">
        <f t="shared" si="3"/>
        <v>32.52964028776979</v>
      </c>
    </row>
    <row r="215" spans="1:6" s="43" customFormat="1" ht="13.5" customHeight="1">
      <c r="A215" s="81" t="s">
        <v>72</v>
      </c>
      <c r="B215" s="82" t="s">
        <v>6</v>
      </c>
      <c r="C215" s="83">
        <v>10000</v>
      </c>
      <c r="D215" s="83">
        <v>6553.91</v>
      </c>
      <c r="E215" s="83"/>
      <c r="F215" s="57">
        <f t="shared" si="3"/>
        <v>65.53909999999999</v>
      </c>
    </row>
    <row r="216" spans="1:6" s="43" customFormat="1" ht="13.5" customHeight="1">
      <c r="A216" s="81" t="s">
        <v>79</v>
      </c>
      <c r="B216" s="82" t="s">
        <v>8</v>
      </c>
      <c r="C216" s="83">
        <v>10900</v>
      </c>
      <c r="D216" s="83">
        <v>0</v>
      </c>
      <c r="E216" s="83"/>
      <c r="F216" s="57"/>
    </row>
    <row r="217" spans="1:6" s="43" customFormat="1" ht="13.5" customHeight="1">
      <c r="A217" s="81" t="s">
        <v>73</v>
      </c>
      <c r="B217" s="82" t="s">
        <v>9</v>
      </c>
      <c r="C217" s="83">
        <v>207000</v>
      </c>
      <c r="D217" s="83">
        <v>155250</v>
      </c>
      <c r="E217" s="83"/>
      <c r="F217" s="57">
        <f t="shared" si="3"/>
        <v>75</v>
      </c>
    </row>
    <row r="218" spans="1:6" s="43" customFormat="1" ht="13.5" customHeight="1">
      <c r="A218" s="81" t="s">
        <v>31</v>
      </c>
      <c r="B218" s="82" t="s">
        <v>32</v>
      </c>
      <c r="C218" s="83">
        <v>816337</v>
      </c>
      <c r="D218" s="83">
        <v>20874</v>
      </c>
      <c r="E218" s="83"/>
      <c r="F218" s="57">
        <f t="shared" si="3"/>
        <v>2.5570322060619572</v>
      </c>
    </row>
    <row r="219" spans="1:6" s="43" customFormat="1" ht="16.5" customHeight="1">
      <c r="A219" s="90" t="s">
        <v>89</v>
      </c>
      <c r="B219" s="91" t="s">
        <v>262</v>
      </c>
      <c r="C219" s="92">
        <v>21000</v>
      </c>
      <c r="D219" s="92">
        <v>0</v>
      </c>
      <c r="E219" s="92"/>
      <c r="F219" s="94"/>
    </row>
    <row r="220" spans="1:6" s="37" customFormat="1" ht="13.5" customHeight="1">
      <c r="A220" s="121" t="s">
        <v>206</v>
      </c>
      <c r="B220" s="122" t="s">
        <v>207</v>
      </c>
      <c r="C220" s="123">
        <f>SUM(C221:C226)</f>
        <v>344664</v>
      </c>
      <c r="D220" s="123">
        <f>SUM(D221:D226)</f>
        <v>147073.22</v>
      </c>
      <c r="E220" s="123">
        <f>SUM(E221:E226)</f>
        <v>0</v>
      </c>
      <c r="F220" s="36">
        <f t="shared" si="3"/>
        <v>42.67147714875937</v>
      </c>
    </row>
    <row r="221" spans="1:6" s="43" customFormat="1" ht="13.5" customHeight="1">
      <c r="A221" s="52" t="s">
        <v>87</v>
      </c>
      <c r="B221" s="53" t="s">
        <v>260</v>
      </c>
      <c r="C221" s="54">
        <v>11976</v>
      </c>
      <c r="D221" s="54">
        <v>5210.53</v>
      </c>
      <c r="E221" s="54"/>
      <c r="F221" s="57">
        <f t="shared" si="3"/>
        <v>43.50809953239813</v>
      </c>
    </row>
    <row r="222" spans="1:6" s="43" customFormat="1" ht="13.5" customHeight="1">
      <c r="A222" s="81" t="s">
        <v>70</v>
      </c>
      <c r="B222" s="82" t="s">
        <v>38</v>
      </c>
      <c r="C222" s="83">
        <v>242459</v>
      </c>
      <c r="D222" s="83">
        <v>92554.89</v>
      </c>
      <c r="E222" s="83"/>
      <c r="F222" s="57">
        <f t="shared" si="3"/>
        <v>38.17341901104929</v>
      </c>
    </row>
    <row r="223" spans="1:6" s="43" customFormat="1" ht="13.5" customHeight="1">
      <c r="A223" s="81" t="s">
        <v>71</v>
      </c>
      <c r="B223" s="82" t="s">
        <v>131</v>
      </c>
      <c r="C223" s="83">
        <v>16111</v>
      </c>
      <c r="D223" s="83">
        <v>13141.16</v>
      </c>
      <c r="E223" s="83"/>
      <c r="F223" s="57">
        <f t="shared" si="3"/>
        <v>81.56638321643598</v>
      </c>
    </row>
    <row r="224" spans="1:6" s="43" customFormat="1" ht="13.5" customHeight="1">
      <c r="A224" s="81" t="s">
        <v>49</v>
      </c>
      <c r="B224" s="82" t="s">
        <v>52</v>
      </c>
      <c r="C224" s="83">
        <v>48641</v>
      </c>
      <c r="D224" s="83">
        <v>19473.03</v>
      </c>
      <c r="E224" s="83"/>
      <c r="F224" s="57">
        <f t="shared" si="3"/>
        <v>40.03418926420098</v>
      </c>
    </row>
    <row r="225" spans="1:6" s="43" customFormat="1" ht="13.5" customHeight="1">
      <c r="A225" s="81" t="s">
        <v>50</v>
      </c>
      <c r="B225" s="82" t="s">
        <v>5</v>
      </c>
      <c r="C225" s="83">
        <v>6644</v>
      </c>
      <c r="D225" s="83">
        <v>2568.86</v>
      </c>
      <c r="E225" s="83"/>
      <c r="F225" s="57">
        <f t="shared" si="3"/>
        <v>38.66435881998796</v>
      </c>
    </row>
    <row r="226" spans="1:6" s="43" customFormat="1" ht="13.5" customHeight="1" thickBot="1">
      <c r="A226" s="102" t="s">
        <v>73</v>
      </c>
      <c r="B226" s="103" t="s">
        <v>9</v>
      </c>
      <c r="C226" s="104">
        <v>18833</v>
      </c>
      <c r="D226" s="104">
        <v>14124.75</v>
      </c>
      <c r="E226" s="104"/>
      <c r="F226" s="105">
        <f t="shared" si="3"/>
        <v>75</v>
      </c>
    </row>
    <row r="227" spans="1:6" s="43" customFormat="1" ht="13.5" customHeight="1" thickTop="1">
      <c r="A227" s="181"/>
      <c r="B227" s="182"/>
      <c r="C227" s="276"/>
      <c r="D227" s="276"/>
      <c r="E227" s="276"/>
      <c r="F227" s="183"/>
    </row>
    <row r="228" spans="1:6" s="43" customFormat="1" ht="13.5" customHeight="1">
      <c r="A228" s="278"/>
      <c r="B228" s="279"/>
      <c r="C228" s="280"/>
      <c r="D228" s="280"/>
      <c r="E228" s="280"/>
      <c r="F228" s="282"/>
    </row>
    <row r="229" spans="1:6" s="43" customFormat="1" ht="13.5" customHeight="1" thickBot="1">
      <c r="A229" s="184"/>
      <c r="B229" s="185"/>
      <c r="C229" s="283"/>
      <c r="D229" s="283"/>
      <c r="E229" s="283"/>
      <c r="F229" s="186"/>
    </row>
    <row r="230" spans="1:6" s="191" customFormat="1" ht="13.5" customHeight="1" thickBot="1" thickTop="1">
      <c r="A230" s="187">
        <v>1</v>
      </c>
      <c r="B230" s="188">
        <v>2</v>
      </c>
      <c r="C230" s="189">
        <v>3</v>
      </c>
      <c r="D230" s="189">
        <v>4</v>
      </c>
      <c r="E230" s="189">
        <v>5</v>
      </c>
      <c r="F230" s="190">
        <v>6</v>
      </c>
    </row>
    <row r="231" spans="1:6" s="43" customFormat="1" ht="13.5" customHeight="1">
      <c r="A231" s="121" t="s">
        <v>90</v>
      </c>
      <c r="B231" s="122" t="s">
        <v>91</v>
      </c>
      <c r="C231" s="123">
        <f>SUM(C232:C237)</f>
        <v>610400</v>
      </c>
      <c r="D231" s="123">
        <f>SUM(D232:D237)</f>
        <v>299527.88</v>
      </c>
      <c r="E231" s="123">
        <f>SUM(E232:E237)</f>
        <v>0</v>
      </c>
      <c r="F231" s="153">
        <f t="shared" si="3"/>
        <v>49.070753604193975</v>
      </c>
    </row>
    <row r="232" spans="1:6" s="43" customFormat="1" ht="13.5" customHeight="1">
      <c r="A232" s="38" t="s">
        <v>70</v>
      </c>
      <c r="B232" s="39" t="s">
        <v>38</v>
      </c>
      <c r="C232" s="40">
        <v>449000</v>
      </c>
      <c r="D232" s="40">
        <v>199442.82</v>
      </c>
      <c r="E232" s="40"/>
      <c r="F232" s="57">
        <f t="shared" si="3"/>
        <v>44.419336302895324</v>
      </c>
    </row>
    <row r="233" spans="1:6" s="43" customFormat="1" ht="13.5" customHeight="1">
      <c r="A233" s="81" t="s">
        <v>71</v>
      </c>
      <c r="B233" s="82" t="s">
        <v>131</v>
      </c>
      <c r="C233" s="83">
        <v>33400</v>
      </c>
      <c r="D233" s="83">
        <v>31282.27</v>
      </c>
      <c r="E233" s="83"/>
      <c r="F233" s="57">
        <f t="shared" si="3"/>
        <v>93.65949101796407</v>
      </c>
    </row>
    <row r="234" spans="1:6" s="43" customFormat="1" ht="13.5" customHeight="1">
      <c r="A234" s="81" t="s">
        <v>49</v>
      </c>
      <c r="B234" s="82" t="s">
        <v>52</v>
      </c>
      <c r="C234" s="83">
        <v>84300</v>
      </c>
      <c r="D234" s="83">
        <v>39768.6</v>
      </c>
      <c r="E234" s="83"/>
      <c r="F234" s="57">
        <f t="shared" si="3"/>
        <v>47.175088967971526</v>
      </c>
    </row>
    <row r="235" spans="1:6" s="43" customFormat="1" ht="13.5" customHeight="1">
      <c r="A235" s="81" t="s">
        <v>50</v>
      </c>
      <c r="B235" s="82" t="s">
        <v>5</v>
      </c>
      <c r="C235" s="83">
        <v>11500</v>
      </c>
      <c r="D235" s="83">
        <v>5615.19</v>
      </c>
      <c r="E235" s="83"/>
      <c r="F235" s="57">
        <f t="shared" si="3"/>
        <v>48.82773913043478</v>
      </c>
    </row>
    <row r="236" spans="1:6" s="43" customFormat="1" ht="13.5" customHeight="1">
      <c r="A236" s="81" t="s">
        <v>51</v>
      </c>
      <c r="B236" s="82" t="s">
        <v>168</v>
      </c>
      <c r="C236" s="83">
        <v>5000</v>
      </c>
      <c r="D236" s="83">
        <v>3019</v>
      </c>
      <c r="E236" s="83"/>
      <c r="F236" s="57">
        <f t="shared" si="3"/>
        <v>60.38</v>
      </c>
    </row>
    <row r="237" spans="1:6" s="43" customFormat="1" ht="13.5" customHeight="1">
      <c r="A237" s="81" t="s">
        <v>73</v>
      </c>
      <c r="B237" s="82" t="s">
        <v>9</v>
      </c>
      <c r="C237" s="83">
        <v>27200</v>
      </c>
      <c r="D237" s="83">
        <v>20400</v>
      </c>
      <c r="E237" s="83"/>
      <c r="F237" s="57">
        <f t="shared" si="3"/>
        <v>75</v>
      </c>
    </row>
    <row r="238" spans="1:6" s="43" customFormat="1" ht="13.5" customHeight="1">
      <c r="A238" s="32" t="s">
        <v>92</v>
      </c>
      <c r="B238" s="33" t="s">
        <v>10</v>
      </c>
      <c r="C238" s="44">
        <f>SUM(C239+C240+C241+C242+C243+C244+C245+C246+C247+C248+C249+C250+C251+C252+C253+C254+C255+C256+C257)</f>
        <v>2850879.6</v>
      </c>
      <c r="D238" s="44">
        <f>SUM(D239+D240+D241+D242+D243+D244+D245+D246+D247+D248+D249+D250+D251+D252+D253+D254+D255+D256+D257)</f>
        <v>1238059.7900000003</v>
      </c>
      <c r="E238" s="44">
        <f>SUM(E239+E240+E241+E242+E243+E244+E245+E246+E247+E248+E249+E250+E251+E252+E253+E254+E255+E256+E257)</f>
        <v>0</v>
      </c>
      <c r="F238" s="36">
        <f t="shared" si="3"/>
        <v>43.4272913524654</v>
      </c>
    </row>
    <row r="239" spans="1:6" s="43" customFormat="1" ht="13.5" customHeight="1">
      <c r="A239" s="52" t="s">
        <v>87</v>
      </c>
      <c r="B239" s="53" t="s">
        <v>260</v>
      </c>
      <c r="C239" s="54">
        <v>44579.6</v>
      </c>
      <c r="D239" s="54">
        <v>16665.32</v>
      </c>
      <c r="E239" s="54"/>
      <c r="F239" s="57">
        <f t="shared" si="3"/>
        <v>37.38328742294682</v>
      </c>
    </row>
    <row r="240" spans="1:6" s="43" customFormat="1" ht="13.5" customHeight="1">
      <c r="A240" s="81" t="s">
        <v>208</v>
      </c>
      <c r="B240" s="82" t="s">
        <v>209</v>
      </c>
      <c r="C240" s="83">
        <v>38000</v>
      </c>
      <c r="D240" s="83">
        <v>6457.09</v>
      </c>
      <c r="E240" s="83"/>
      <c r="F240" s="57">
        <f t="shared" si="3"/>
        <v>16.99234210526316</v>
      </c>
    </row>
    <row r="241" spans="1:6" s="43" customFormat="1" ht="13.5" customHeight="1">
      <c r="A241" s="81" t="s">
        <v>70</v>
      </c>
      <c r="B241" s="82" t="s">
        <v>38</v>
      </c>
      <c r="C241" s="83">
        <v>1662300</v>
      </c>
      <c r="D241" s="83">
        <v>724717.46</v>
      </c>
      <c r="E241" s="83"/>
      <c r="F241" s="57">
        <f t="shared" si="3"/>
        <v>43.59727245382903</v>
      </c>
    </row>
    <row r="242" spans="1:6" s="43" customFormat="1" ht="13.5" customHeight="1">
      <c r="A242" s="81" t="s">
        <v>71</v>
      </c>
      <c r="B242" s="82" t="s">
        <v>131</v>
      </c>
      <c r="C242" s="83">
        <v>118500</v>
      </c>
      <c r="D242" s="83">
        <v>108196.21</v>
      </c>
      <c r="E242" s="83"/>
      <c r="F242" s="96">
        <f t="shared" si="3"/>
        <v>91.30481856540085</v>
      </c>
    </row>
    <row r="243" spans="1:6" s="43" customFormat="1" ht="13.5" customHeight="1">
      <c r="A243" s="38" t="s">
        <v>49</v>
      </c>
      <c r="B243" s="39" t="s">
        <v>52</v>
      </c>
      <c r="C243" s="40">
        <v>308300</v>
      </c>
      <c r="D243" s="40">
        <v>149468.12</v>
      </c>
      <c r="E243" s="40"/>
      <c r="F243" s="57">
        <f t="shared" si="3"/>
        <v>48.48138825819007</v>
      </c>
    </row>
    <row r="244" spans="1:6" s="43" customFormat="1" ht="13.5" customHeight="1">
      <c r="A244" s="38" t="s">
        <v>50</v>
      </c>
      <c r="B244" s="39" t="s">
        <v>5</v>
      </c>
      <c r="C244" s="40">
        <v>42200</v>
      </c>
      <c r="D244" s="40">
        <v>20434.49</v>
      </c>
      <c r="E244" s="40"/>
      <c r="F244" s="57">
        <f t="shared" si="3"/>
        <v>48.422962085308065</v>
      </c>
    </row>
    <row r="245" spans="1:6" s="43" customFormat="1" ht="13.5" customHeight="1">
      <c r="A245" s="81" t="s">
        <v>194</v>
      </c>
      <c r="B245" s="82" t="s">
        <v>195</v>
      </c>
      <c r="C245" s="83">
        <v>1800</v>
      </c>
      <c r="D245" s="83">
        <v>177.66</v>
      </c>
      <c r="E245" s="83"/>
      <c r="F245" s="57">
        <f t="shared" si="3"/>
        <v>9.87</v>
      </c>
    </row>
    <row r="246" spans="1:6" s="43" customFormat="1" ht="13.5" customHeight="1">
      <c r="A246" s="81" t="s">
        <v>37</v>
      </c>
      <c r="B246" s="82" t="s">
        <v>39</v>
      </c>
      <c r="C246" s="83">
        <v>48020</v>
      </c>
      <c r="D246" s="83">
        <v>17553.88</v>
      </c>
      <c r="E246" s="83"/>
      <c r="F246" s="57">
        <f t="shared" si="3"/>
        <v>36.55535193669305</v>
      </c>
    </row>
    <row r="247" spans="1:6" s="43" customFormat="1" ht="13.5" customHeight="1">
      <c r="A247" s="81" t="s">
        <v>88</v>
      </c>
      <c r="B247" s="82" t="s">
        <v>135</v>
      </c>
      <c r="C247" s="83">
        <v>14000</v>
      </c>
      <c r="D247" s="83">
        <v>9405.16</v>
      </c>
      <c r="E247" s="83"/>
      <c r="F247" s="57">
        <f t="shared" si="3"/>
        <v>67.17971428571428</v>
      </c>
    </row>
    <row r="248" spans="1:6" s="43" customFormat="1" ht="13.5" customHeight="1">
      <c r="A248" s="81" t="s">
        <v>78</v>
      </c>
      <c r="B248" s="82" t="s">
        <v>132</v>
      </c>
      <c r="C248" s="83">
        <v>99000</v>
      </c>
      <c r="D248" s="83">
        <v>66516.58</v>
      </c>
      <c r="E248" s="83"/>
      <c r="F248" s="57">
        <f t="shared" si="3"/>
        <v>67.18846464646465</v>
      </c>
    </row>
    <row r="249" spans="1:6" s="43" customFormat="1" ht="13.5" customHeight="1">
      <c r="A249" s="81" t="s">
        <v>43</v>
      </c>
      <c r="B249" s="82" t="s">
        <v>44</v>
      </c>
      <c r="C249" s="83">
        <v>5000</v>
      </c>
      <c r="D249" s="83">
        <v>2888</v>
      </c>
      <c r="E249" s="83"/>
      <c r="F249" s="57">
        <f t="shared" si="3"/>
        <v>57.76</v>
      </c>
    </row>
    <row r="250" spans="1:6" s="43" customFormat="1" ht="13.5" customHeight="1">
      <c r="A250" s="81" t="s">
        <v>212</v>
      </c>
      <c r="B250" s="82" t="s">
        <v>213</v>
      </c>
      <c r="C250" s="83">
        <v>1100</v>
      </c>
      <c r="D250" s="83">
        <v>240</v>
      </c>
      <c r="E250" s="83"/>
      <c r="F250" s="57">
        <f t="shared" si="3"/>
        <v>21.818181818181817</v>
      </c>
    </row>
    <row r="251" spans="1:6" s="43" customFormat="1" ht="13.5" customHeight="1">
      <c r="A251" s="81" t="s">
        <v>51</v>
      </c>
      <c r="B251" s="82" t="s">
        <v>56</v>
      </c>
      <c r="C251" s="83">
        <v>29280</v>
      </c>
      <c r="D251" s="83">
        <v>17382.34</v>
      </c>
      <c r="E251" s="83"/>
      <c r="F251" s="57">
        <f t="shared" si="3"/>
        <v>59.36591530054645</v>
      </c>
    </row>
    <row r="252" spans="1:6" s="43" customFormat="1" ht="13.5" customHeight="1">
      <c r="A252" s="81" t="s">
        <v>204</v>
      </c>
      <c r="B252" s="82" t="s">
        <v>205</v>
      </c>
      <c r="C252" s="83">
        <v>2000</v>
      </c>
      <c r="D252" s="83">
        <v>867.3</v>
      </c>
      <c r="E252" s="83"/>
      <c r="F252" s="57">
        <f t="shared" si="3"/>
        <v>43.364999999999995</v>
      </c>
    </row>
    <row r="253" spans="1:6" s="43" customFormat="1" ht="13.5" customHeight="1">
      <c r="A253" s="81" t="s">
        <v>72</v>
      </c>
      <c r="B253" s="82" t="s">
        <v>6</v>
      </c>
      <c r="C253" s="83">
        <v>6500</v>
      </c>
      <c r="D253" s="83">
        <v>2969.08</v>
      </c>
      <c r="E253" s="83"/>
      <c r="F253" s="57">
        <f t="shared" si="3"/>
        <v>45.67815384615385</v>
      </c>
    </row>
    <row r="254" spans="1:6" s="43" customFormat="1" ht="13.5" customHeight="1">
      <c r="A254" s="81" t="s">
        <v>79</v>
      </c>
      <c r="B254" s="82" t="s">
        <v>8</v>
      </c>
      <c r="C254" s="83">
        <v>11000</v>
      </c>
      <c r="D254" s="83">
        <v>0</v>
      </c>
      <c r="E254" s="83"/>
      <c r="F254" s="57"/>
    </row>
    <row r="255" spans="1:6" s="43" customFormat="1" ht="13.5" customHeight="1">
      <c r="A255" s="81" t="s">
        <v>73</v>
      </c>
      <c r="B255" s="82" t="s">
        <v>9</v>
      </c>
      <c r="C255" s="83">
        <v>103300</v>
      </c>
      <c r="D255" s="83">
        <v>77475</v>
      </c>
      <c r="E255" s="83"/>
      <c r="F255" s="57">
        <f t="shared" si="3"/>
        <v>75</v>
      </c>
    </row>
    <row r="256" spans="1:6" s="43" customFormat="1" ht="13.5" customHeight="1">
      <c r="A256" s="85" t="s">
        <v>31</v>
      </c>
      <c r="B256" s="86" t="s">
        <v>273</v>
      </c>
      <c r="C256" s="87">
        <v>300000</v>
      </c>
      <c r="D256" s="87">
        <v>777.1</v>
      </c>
      <c r="E256" s="87"/>
      <c r="F256" s="57">
        <f t="shared" si="3"/>
        <v>0.25903333333333334</v>
      </c>
    </row>
    <row r="257" spans="1:6" s="43" customFormat="1" ht="13.5" customHeight="1">
      <c r="A257" s="90" t="s">
        <v>89</v>
      </c>
      <c r="B257" s="91" t="s">
        <v>261</v>
      </c>
      <c r="C257" s="92">
        <v>16000</v>
      </c>
      <c r="D257" s="92">
        <v>15869</v>
      </c>
      <c r="E257" s="92"/>
      <c r="F257" s="57">
        <f t="shared" si="3"/>
        <v>99.18125</v>
      </c>
    </row>
    <row r="258" spans="1:6" s="43" customFormat="1" ht="13.5" customHeight="1">
      <c r="A258" s="32" t="s">
        <v>93</v>
      </c>
      <c r="B258" s="33" t="s">
        <v>94</v>
      </c>
      <c r="C258" s="44">
        <f>SUM(C259:C270)</f>
        <v>458650</v>
      </c>
      <c r="D258" s="44">
        <f>SUM(D259:D270)</f>
        <v>341669.41000000003</v>
      </c>
      <c r="E258" s="44">
        <f>SUM(E259:E270)</f>
        <v>0</v>
      </c>
      <c r="F258" s="36">
        <f t="shared" si="3"/>
        <v>74.4945841055271</v>
      </c>
    </row>
    <row r="259" spans="1:6" s="43" customFormat="1" ht="13.5" customHeight="1">
      <c r="A259" s="52" t="s">
        <v>87</v>
      </c>
      <c r="B259" s="53" t="s">
        <v>260</v>
      </c>
      <c r="C259" s="54">
        <v>500</v>
      </c>
      <c r="D259" s="54">
        <v>0</v>
      </c>
      <c r="E259" s="54"/>
      <c r="F259" s="57"/>
    </row>
    <row r="260" spans="1:6" s="43" customFormat="1" ht="13.5" customHeight="1">
      <c r="A260" s="81" t="s">
        <v>70</v>
      </c>
      <c r="B260" s="82" t="s">
        <v>38</v>
      </c>
      <c r="C260" s="83">
        <v>55200</v>
      </c>
      <c r="D260" s="83">
        <v>27218.55</v>
      </c>
      <c r="E260" s="83"/>
      <c r="F260" s="57">
        <f t="shared" si="3"/>
        <v>49.30896739130435</v>
      </c>
    </row>
    <row r="261" spans="1:6" s="43" customFormat="1" ht="13.5" customHeight="1">
      <c r="A261" s="81" t="s">
        <v>71</v>
      </c>
      <c r="B261" s="82" t="s">
        <v>131</v>
      </c>
      <c r="C261" s="83">
        <v>3400</v>
      </c>
      <c r="D261" s="83">
        <v>3340.86</v>
      </c>
      <c r="E261" s="83"/>
      <c r="F261" s="57">
        <f t="shared" si="3"/>
        <v>98.26058823529412</v>
      </c>
    </row>
    <row r="262" spans="1:6" s="43" customFormat="1" ht="13.5" customHeight="1">
      <c r="A262" s="81" t="s">
        <v>49</v>
      </c>
      <c r="B262" s="82" t="s">
        <v>52</v>
      </c>
      <c r="C262" s="83">
        <v>13200</v>
      </c>
      <c r="D262" s="83">
        <v>7400.24</v>
      </c>
      <c r="E262" s="83"/>
      <c r="F262" s="57">
        <f t="shared" si="3"/>
        <v>56.062424242424235</v>
      </c>
    </row>
    <row r="263" spans="1:6" s="43" customFormat="1" ht="13.5" customHeight="1">
      <c r="A263" s="38" t="s">
        <v>50</v>
      </c>
      <c r="B263" s="39" t="s">
        <v>5</v>
      </c>
      <c r="C263" s="40">
        <v>1450</v>
      </c>
      <c r="D263" s="40">
        <v>798.47</v>
      </c>
      <c r="E263" s="40"/>
      <c r="F263" s="57">
        <f t="shared" si="3"/>
        <v>55.06689655172414</v>
      </c>
    </row>
    <row r="264" spans="1:6" s="43" customFormat="1" ht="13.5" customHeight="1">
      <c r="A264" s="81" t="s">
        <v>194</v>
      </c>
      <c r="B264" s="82" t="s">
        <v>195</v>
      </c>
      <c r="C264" s="83">
        <v>14100</v>
      </c>
      <c r="D264" s="83">
        <v>9001.1</v>
      </c>
      <c r="E264" s="83"/>
      <c r="F264" s="57">
        <f t="shared" si="3"/>
        <v>63.83758865248227</v>
      </c>
    </row>
    <row r="265" spans="1:6" s="43" customFormat="1" ht="13.5" customHeight="1">
      <c r="A265" s="81" t="s">
        <v>37</v>
      </c>
      <c r="B265" s="82" t="s">
        <v>39</v>
      </c>
      <c r="C265" s="83">
        <v>28000</v>
      </c>
      <c r="D265" s="83">
        <v>22830.15</v>
      </c>
      <c r="E265" s="83"/>
      <c r="F265" s="57">
        <f t="shared" si="3"/>
        <v>81.53625000000001</v>
      </c>
    </row>
    <row r="266" spans="1:6" s="43" customFormat="1" ht="13.5" customHeight="1">
      <c r="A266" s="81" t="s">
        <v>43</v>
      </c>
      <c r="B266" s="82" t="s">
        <v>44</v>
      </c>
      <c r="C266" s="83">
        <v>3000</v>
      </c>
      <c r="D266" s="83">
        <v>1069.8</v>
      </c>
      <c r="E266" s="83"/>
      <c r="F266" s="57">
        <f t="shared" si="3"/>
        <v>35.66</v>
      </c>
    </row>
    <row r="267" spans="1:6" s="43" customFormat="1" ht="13.5" customHeight="1">
      <c r="A267" s="81" t="s">
        <v>51</v>
      </c>
      <c r="B267" s="82" t="s">
        <v>56</v>
      </c>
      <c r="C267" s="83">
        <v>137000</v>
      </c>
      <c r="D267" s="83">
        <v>67767.64</v>
      </c>
      <c r="E267" s="83"/>
      <c r="F267" s="57">
        <f t="shared" si="3"/>
        <v>49.46543065693431</v>
      </c>
    </row>
    <row r="268" spans="1:6" s="43" customFormat="1" ht="13.5" customHeight="1">
      <c r="A268" s="81" t="s">
        <v>79</v>
      </c>
      <c r="B268" s="82" t="s">
        <v>8</v>
      </c>
      <c r="C268" s="83">
        <v>8000</v>
      </c>
      <c r="D268" s="83">
        <v>7960</v>
      </c>
      <c r="E268" s="83"/>
      <c r="F268" s="57">
        <f t="shared" si="3"/>
        <v>99.5</v>
      </c>
    </row>
    <row r="269" spans="1:6" s="43" customFormat="1" ht="13.5" customHeight="1">
      <c r="A269" s="81" t="s">
        <v>73</v>
      </c>
      <c r="B269" s="82" t="s">
        <v>9</v>
      </c>
      <c r="C269" s="83">
        <v>1900</v>
      </c>
      <c r="D269" s="83">
        <v>1425</v>
      </c>
      <c r="E269" s="83"/>
      <c r="F269" s="57">
        <f>D269/C269*100</f>
        <v>75</v>
      </c>
    </row>
    <row r="270" spans="1:6" s="43" customFormat="1" ht="13.5" customHeight="1">
      <c r="A270" s="58" t="s">
        <v>89</v>
      </c>
      <c r="B270" s="59" t="s">
        <v>261</v>
      </c>
      <c r="C270" s="60">
        <v>192900</v>
      </c>
      <c r="D270" s="60">
        <v>192857.6</v>
      </c>
      <c r="E270" s="60"/>
      <c r="F270" s="57">
        <f>D270/C270*100</f>
        <v>99.97801969932608</v>
      </c>
    </row>
    <row r="271" spans="1:6" s="43" customFormat="1" ht="13.5" customHeight="1">
      <c r="A271" s="32" t="s">
        <v>95</v>
      </c>
      <c r="B271" s="33" t="s">
        <v>96</v>
      </c>
      <c r="C271" s="44">
        <f>SUM(C272+C273+C274+C275+C276+C277+C278+C279+C280+C281+C282+C288+C289+C290+C291+C292)</f>
        <v>331200</v>
      </c>
      <c r="D271" s="44">
        <f>SUM(D272+D273+D274+D275+D276+D277+D278+D279+D280+D281+D282+D288+D289+D290+D291+D292)</f>
        <v>162603.53999999998</v>
      </c>
      <c r="E271" s="44">
        <f>SUM(E272+E273+E274+E275+E276+E277+E278+E279+E280+E281+E282+E288+E289+E290+E291+E292)</f>
        <v>0</v>
      </c>
      <c r="F271" s="36">
        <f aca="true" t="shared" si="4" ref="F271:F332">D271/C271*100</f>
        <v>49.09527173913043</v>
      </c>
    </row>
    <row r="272" spans="1:6" s="43" customFormat="1" ht="13.5" customHeight="1">
      <c r="A272" s="52" t="s">
        <v>87</v>
      </c>
      <c r="B272" s="53" t="s">
        <v>260</v>
      </c>
      <c r="C272" s="54">
        <v>1300</v>
      </c>
      <c r="D272" s="54">
        <v>0</v>
      </c>
      <c r="E272" s="54"/>
      <c r="F272" s="57"/>
    </row>
    <row r="273" spans="1:6" s="43" customFormat="1" ht="12.75" customHeight="1">
      <c r="A273" s="81" t="s">
        <v>70</v>
      </c>
      <c r="B273" s="82" t="s">
        <v>38</v>
      </c>
      <c r="C273" s="83">
        <v>207000</v>
      </c>
      <c r="D273" s="83">
        <v>98935.27</v>
      </c>
      <c r="E273" s="83"/>
      <c r="F273" s="57">
        <f t="shared" si="4"/>
        <v>47.79481642512077</v>
      </c>
    </row>
    <row r="274" spans="1:6" s="43" customFormat="1" ht="12.75" customHeight="1">
      <c r="A274" s="81" t="s">
        <v>71</v>
      </c>
      <c r="B274" s="82" t="s">
        <v>131</v>
      </c>
      <c r="C274" s="83">
        <v>15300</v>
      </c>
      <c r="D274" s="83">
        <v>11672.03</v>
      </c>
      <c r="E274" s="83"/>
      <c r="F274" s="57">
        <f t="shared" si="4"/>
        <v>76.28777777777778</v>
      </c>
    </row>
    <row r="275" spans="1:6" s="43" customFormat="1" ht="12.75" customHeight="1">
      <c r="A275" s="81" t="s">
        <v>49</v>
      </c>
      <c r="B275" s="82" t="s">
        <v>52</v>
      </c>
      <c r="C275" s="83">
        <v>39800</v>
      </c>
      <c r="D275" s="83">
        <v>19821.3</v>
      </c>
      <c r="E275" s="83"/>
      <c r="F275" s="57">
        <f t="shared" si="4"/>
        <v>49.802261306532664</v>
      </c>
    </row>
    <row r="276" spans="1:6" s="43" customFormat="1" ht="12.75" customHeight="1">
      <c r="A276" s="81" t="s">
        <v>50</v>
      </c>
      <c r="B276" s="82" t="s">
        <v>5</v>
      </c>
      <c r="C276" s="83">
        <v>5400</v>
      </c>
      <c r="D276" s="83">
        <v>2706.26</v>
      </c>
      <c r="E276" s="83"/>
      <c r="F276" s="57">
        <f t="shared" si="4"/>
        <v>50.11592592592593</v>
      </c>
    </row>
    <row r="277" spans="1:6" s="43" customFormat="1" ht="12.75" customHeight="1">
      <c r="A277" s="81" t="s">
        <v>194</v>
      </c>
      <c r="B277" s="82" t="s">
        <v>195</v>
      </c>
      <c r="C277" s="83">
        <v>5000</v>
      </c>
      <c r="D277" s="83">
        <v>3294.15</v>
      </c>
      <c r="E277" s="83"/>
      <c r="F277" s="57">
        <f t="shared" si="4"/>
        <v>65.88300000000001</v>
      </c>
    </row>
    <row r="278" spans="1:6" s="43" customFormat="1" ht="12.75" customHeight="1">
      <c r="A278" s="81" t="s">
        <v>37</v>
      </c>
      <c r="B278" s="82" t="s">
        <v>39</v>
      </c>
      <c r="C278" s="83">
        <v>17000</v>
      </c>
      <c r="D278" s="83">
        <v>11629.72</v>
      </c>
      <c r="E278" s="83"/>
      <c r="F278" s="57">
        <f t="shared" si="4"/>
        <v>68.41011764705883</v>
      </c>
    </row>
    <row r="279" spans="1:6" s="43" customFormat="1" ht="12.75" customHeight="1">
      <c r="A279" s="81" t="s">
        <v>78</v>
      </c>
      <c r="B279" s="82" t="s">
        <v>132</v>
      </c>
      <c r="C279" s="83">
        <v>1550</v>
      </c>
      <c r="D279" s="83">
        <v>1122.18</v>
      </c>
      <c r="E279" s="83"/>
      <c r="F279" s="57">
        <f t="shared" si="4"/>
        <v>72.39870967741936</v>
      </c>
    </row>
    <row r="280" spans="1:6" s="43" customFormat="1" ht="12.75" customHeight="1">
      <c r="A280" s="81" t="s">
        <v>43</v>
      </c>
      <c r="B280" s="82" t="s">
        <v>44</v>
      </c>
      <c r="C280" s="83">
        <v>500</v>
      </c>
      <c r="D280" s="83">
        <v>149</v>
      </c>
      <c r="E280" s="83"/>
      <c r="F280" s="57">
        <f t="shared" si="4"/>
        <v>29.799999999999997</v>
      </c>
    </row>
    <row r="281" spans="1:6" s="43" customFormat="1" ht="12.75" customHeight="1">
      <c r="A281" s="81" t="s">
        <v>212</v>
      </c>
      <c r="B281" s="82" t="s">
        <v>213</v>
      </c>
      <c r="C281" s="83">
        <v>100</v>
      </c>
      <c r="D281" s="83">
        <v>60</v>
      </c>
      <c r="E281" s="83"/>
      <c r="F281" s="57">
        <f t="shared" si="4"/>
        <v>60</v>
      </c>
    </row>
    <row r="282" spans="1:6" s="43" customFormat="1" ht="12.75" customHeight="1" thickBot="1">
      <c r="A282" s="102" t="s">
        <v>51</v>
      </c>
      <c r="B282" s="103" t="s">
        <v>56</v>
      </c>
      <c r="C282" s="104">
        <v>25000</v>
      </c>
      <c r="D282" s="104">
        <v>8233.99</v>
      </c>
      <c r="E282" s="104"/>
      <c r="F282" s="105">
        <f t="shared" si="4"/>
        <v>32.935959999999994</v>
      </c>
    </row>
    <row r="283" spans="1:6" s="43" customFormat="1" ht="12.75" customHeight="1" thickTop="1">
      <c r="A283" s="181"/>
      <c r="B283" s="182"/>
      <c r="C283" s="276"/>
      <c r="D283" s="276"/>
      <c r="E283" s="276"/>
      <c r="F283" s="183"/>
    </row>
    <row r="284" spans="1:6" s="43" customFormat="1" ht="12.75" customHeight="1">
      <c r="A284" s="278"/>
      <c r="B284" s="279"/>
      <c r="C284" s="280"/>
      <c r="D284" s="280"/>
      <c r="E284" s="280"/>
      <c r="F284" s="282"/>
    </row>
    <row r="285" spans="1:6" s="43" customFormat="1" ht="12.75" customHeight="1">
      <c r="A285" s="278"/>
      <c r="B285" s="279"/>
      <c r="C285" s="280"/>
      <c r="D285" s="280"/>
      <c r="E285" s="280"/>
      <c r="F285" s="282"/>
    </row>
    <row r="286" spans="1:6" s="43" customFormat="1" ht="12.75" customHeight="1" thickBot="1">
      <c r="A286" s="184"/>
      <c r="B286" s="185"/>
      <c r="C286" s="283"/>
      <c r="D286" s="283"/>
      <c r="E286" s="283"/>
      <c r="F286" s="186"/>
    </row>
    <row r="287" spans="1:6" s="21" customFormat="1" ht="13.5" customHeight="1" thickBot="1" thickTop="1">
      <c r="A287" s="18">
        <v>1</v>
      </c>
      <c r="B287" s="19">
        <v>2</v>
      </c>
      <c r="C287" s="20">
        <v>3</v>
      </c>
      <c r="D287" s="20">
        <v>4</v>
      </c>
      <c r="E287" s="20">
        <v>5</v>
      </c>
      <c r="F287" s="25">
        <v>6</v>
      </c>
    </row>
    <row r="288" spans="1:6" s="43" customFormat="1" ht="12.75" customHeight="1">
      <c r="A288" s="38" t="s">
        <v>204</v>
      </c>
      <c r="B288" s="39" t="s">
        <v>205</v>
      </c>
      <c r="C288" s="40">
        <v>1100</v>
      </c>
      <c r="D288" s="40">
        <v>806.74</v>
      </c>
      <c r="E288" s="40"/>
      <c r="F288" s="57">
        <f t="shared" si="4"/>
        <v>73.34</v>
      </c>
    </row>
    <row r="289" spans="1:6" s="43" customFormat="1" ht="12.75" customHeight="1">
      <c r="A289" s="81" t="s">
        <v>72</v>
      </c>
      <c r="B289" s="82" t="s">
        <v>6</v>
      </c>
      <c r="C289" s="83">
        <v>1850</v>
      </c>
      <c r="D289" s="83">
        <v>485.4</v>
      </c>
      <c r="E289" s="83"/>
      <c r="F289" s="57">
        <f t="shared" si="4"/>
        <v>26.237837837837834</v>
      </c>
    </row>
    <row r="290" spans="1:6" s="43" customFormat="1" ht="12.75" customHeight="1">
      <c r="A290" s="81" t="s">
        <v>79</v>
      </c>
      <c r="B290" s="82" t="s">
        <v>8</v>
      </c>
      <c r="C290" s="83">
        <v>450</v>
      </c>
      <c r="D290" s="83">
        <v>50</v>
      </c>
      <c r="E290" s="83"/>
      <c r="F290" s="57">
        <f t="shared" si="4"/>
        <v>11.11111111111111</v>
      </c>
    </row>
    <row r="291" spans="1:6" s="43" customFormat="1" ht="12.75" customHeight="1">
      <c r="A291" s="81" t="s">
        <v>73</v>
      </c>
      <c r="B291" s="82" t="s">
        <v>9</v>
      </c>
      <c r="C291" s="83">
        <v>4850</v>
      </c>
      <c r="D291" s="83">
        <v>3637.5</v>
      </c>
      <c r="E291" s="83"/>
      <c r="F291" s="57">
        <f t="shared" si="4"/>
        <v>75</v>
      </c>
    </row>
    <row r="292" spans="1:6" s="43" customFormat="1" ht="12.75" customHeight="1">
      <c r="A292" s="90" t="s">
        <v>89</v>
      </c>
      <c r="B292" s="91" t="s">
        <v>261</v>
      </c>
      <c r="C292" s="92">
        <v>5000</v>
      </c>
      <c r="D292" s="92">
        <v>0</v>
      </c>
      <c r="E292" s="92"/>
      <c r="F292" s="94"/>
    </row>
    <row r="293" spans="1:6" s="37" customFormat="1" ht="13.5" customHeight="1">
      <c r="A293" s="167" t="s">
        <v>97</v>
      </c>
      <c r="B293" s="139" t="s">
        <v>98</v>
      </c>
      <c r="C293" s="168">
        <f>SUM(C294)</f>
        <v>45950</v>
      </c>
      <c r="D293" s="168">
        <f>SUM(D294)</f>
        <v>21241.8</v>
      </c>
      <c r="E293" s="168">
        <f>SUM(E294)</f>
        <v>0</v>
      </c>
      <c r="F293" s="57">
        <f t="shared" si="4"/>
        <v>46.22807399347116</v>
      </c>
    </row>
    <row r="294" spans="1:6" s="43" customFormat="1" ht="13.5" customHeight="1" thickBot="1">
      <c r="A294" s="46" t="s">
        <v>51</v>
      </c>
      <c r="B294" s="47" t="s">
        <v>168</v>
      </c>
      <c r="C294" s="48">
        <v>45950</v>
      </c>
      <c r="D294" s="48">
        <v>21241.8</v>
      </c>
      <c r="E294" s="48"/>
      <c r="F294" s="89">
        <f t="shared" si="4"/>
        <v>46.22807399347116</v>
      </c>
    </row>
    <row r="295" spans="1:6" s="10" customFormat="1" ht="13.5" customHeight="1">
      <c r="A295" s="77" t="s">
        <v>99</v>
      </c>
      <c r="B295" s="78" t="s">
        <v>12</v>
      </c>
      <c r="C295" s="79">
        <f>SUM(C296+C298+C301+C312)</f>
        <v>208100</v>
      </c>
      <c r="D295" s="79">
        <f>SUM(D296+D298+D301+D312)</f>
        <v>80341.79</v>
      </c>
      <c r="E295" s="79">
        <f>SUM(E296+E298+E301+E312)</f>
        <v>0</v>
      </c>
      <c r="F295" s="192">
        <f t="shared" si="4"/>
        <v>38.607299375300336</v>
      </c>
    </row>
    <row r="296" spans="1:6" s="43" customFormat="1" ht="13.5" customHeight="1">
      <c r="A296" s="121" t="s">
        <v>165</v>
      </c>
      <c r="B296" s="122" t="s">
        <v>248</v>
      </c>
      <c r="C296" s="123">
        <f>SUM(C297)</f>
        <v>25000</v>
      </c>
      <c r="D296" s="123">
        <f>SUM(D297)</f>
        <v>0</v>
      </c>
      <c r="E296" s="123">
        <f>SUM(E297)</f>
        <v>0</v>
      </c>
      <c r="F296" s="51"/>
    </row>
    <row r="297" spans="1:6" s="43" customFormat="1" ht="13.5" customHeight="1">
      <c r="A297" s="46" t="s">
        <v>51</v>
      </c>
      <c r="B297" s="47" t="s">
        <v>56</v>
      </c>
      <c r="C297" s="48">
        <v>25000</v>
      </c>
      <c r="D297" s="48">
        <v>0</v>
      </c>
      <c r="E297" s="48"/>
      <c r="F297" s="42"/>
    </row>
    <row r="298" spans="1:6" s="43" customFormat="1" ht="13.5" customHeight="1">
      <c r="A298" s="32" t="s">
        <v>267</v>
      </c>
      <c r="B298" s="33" t="s">
        <v>288</v>
      </c>
      <c r="C298" s="44">
        <f>SUM(C299:C300)</f>
        <v>11000</v>
      </c>
      <c r="D298" s="44">
        <f>SUM(D299:D300)</f>
        <v>765</v>
      </c>
      <c r="E298" s="44">
        <f>SUM(E299:E300)</f>
        <v>0</v>
      </c>
      <c r="F298" s="51"/>
    </row>
    <row r="299" spans="1:6" s="43" customFormat="1" ht="13.5" customHeight="1">
      <c r="A299" s="52" t="s">
        <v>194</v>
      </c>
      <c r="B299" s="53" t="s">
        <v>195</v>
      </c>
      <c r="C299" s="54">
        <v>6000</v>
      </c>
      <c r="D299" s="54">
        <v>0</v>
      </c>
      <c r="E299" s="54"/>
      <c r="F299" s="71"/>
    </row>
    <row r="300" spans="1:6" s="43" customFormat="1" ht="13.5" customHeight="1">
      <c r="A300" s="90" t="s">
        <v>51</v>
      </c>
      <c r="B300" s="91" t="s">
        <v>168</v>
      </c>
      <c r="C300" s="92">
        <v>5000</v>
      </c>
      <c r="D300" s="92">
        <v>765</v>
      </c>
      <c r="E300" s="92"/>
      <c r="F300" s="94">
        <f>D300/C300*100</f>
        <v>15.299999999999999</v>
      </c>
    </row>
    <row r="301" spans="1:6" s="43" customFormat="1" ht="13.5" customHeight="1">
      <c r="A301" s="121" t="s">
        <v>100</v>
      </c>
      <c r="B301" s="122" t="s">
        <v>101</v>
      </c>
      <c r="C301" s="123">
        <f>SUM(C302+C303+C304+C305+C306+C307+C308+C309+C310+C311)</f>
        <v>139000</v>
      </c>
      <c r="D301" s="123">
        <f>SUM(D302+D303+D304+D305+D306+D307+D308+D309+D310+D311)</f>
        <v>66750.81</v>
      </c>
      <c r="E301" s="123">
        <f>SUM(E302+E303+E304+E305+E306+E307+E308+E309+E310+E311)</f>
        <v>0</v>
      </c>
      <c r="F301" s="36">
        <f t="shared" si="4"/>
        <v>48.022165467625896</v>
      </c>
    </row>
    <row r="302" spans="1:6" s="43" customFormat="1" ht="13.5" customHeight="1">
      <c r="A302" s="52" t="s">
        <v>102</v>
      </c>
      <c r="B302" s="53" t="s">
        <v>25</v>
      </c>
      <c r="C302" s="54">
        <v>62830</v>
      </c>
      <c r="D302" s="54">
        <v>26531.66</v>
      </c>
      <c r="E302" s="54"/>
      <c r="F302" s="71">
        <f t="shared" si="4"/>
        <v>42.22769377685819</v>
      </c>
    </row>
    <row r="303" spans="1:6" s="111" customFormat="1" ht="14.25" customHeight="1">
      <c r="A303" s="106" t="s">
        <v>49</v>
      </c>
      <c r="B303" s="107" t="s">
        <v>52</v>
      </c>
      <c r="C303" s="108">
        <v>570</v>
      </c>
      <c r="D303" s="108">
        <v>215.68</v>
      </c>
      <c r="E303" s="108"/>
      <c r="F303" s="110">
        <f t="shared" si="4"/>
        <v>37.838596491228074</v>
      </c>
    </row>
    <row r="304" spans="1:6" s="111" customFormat="1" ht="13.5" customHeight="1">
      <c r="A304" s="112" t="s">
        <v>50</v>
      </c>
      <c r="B304" s="113" t="s">
        <v>5</v>
      </c>
      <c r="C304" s="114">
        <v>100</v>
      </c>
      <c r="D304" s="114">
        <v>0</v>
      </c>
      <c r="E304" s="114"/>
      <c r="F304" s="110"/>
    </row>
    <row r="305" spans="1:6" s="111" customFormat="1" ht="13.5" customHeight="1">
      <c r="A305" s="112" t="s">
        <v>194</v>
      </c>
      <c r="B305" s="113" t="s">
        <v>195</v>
      </c>
      <c r="C305" s="114">
        <v>40000</v>
      </c>
      <c r="D305" s="114">
        <v>22182.52</v>
      </c>
      <c r="E305" s="114"/>
      <c r="F305" s="110">
        <f t="shared" si="4"/>
        <v>55.456300000000006</v>
      </c>
    </row>
    <row r="306" spans="1:6" s="111" customFormat="1" ht="13.5" customHeight="1">
      <c r="A306" s="112" t="s">
        <v>37</v>
      </c>
      <c r="B306" s="113" t="s">
        <v>39</v>
      </c>
      <c r="C306" s="114">
        <v>5000</v>
      </c>
      <c r="D306" s="114">
        <v>3781.95</v>
      </c>
      <c r="E306" s="114"/>
      <c r="F306" s="110">
        <f t="shared" si="4"/>
        <v>75.639</v>
      </c>
    </row>
    <row r="307" spans="1:6" s="111" customFormat="1" ht="13.5" customHeight="1">
      <c r="A307" s="112" t="s">
        <v>43</v>
      </c>
      <c r="B307" s="113" t="s">
        <v>44</v>
      </c>
      <c r="C307" s="114">
        <v>5000</v>
      </c>
      <c r="D307" s="114">
        <v>0</v>
      </c>
      <c r="E307" s="114"/>
      <c r="F307" s="110"/>
    </row>
    <row r="308" spans="1:6" s="111" customFormat="1" ht="13.5" customHeight="1">
      <c r="A308" s="112" t="s">
        <v>51</v>
      </c>
      <c r="B308" s="113" t="s">
        <v>56</v>
      </c>
      <c r="C308" s="114">
        <v>14500</v>
      </c>
      <c r="D308" s="114">
        <v>14039</v>
      </c>
      <c r="E308" s="114"/>
      <c r="F308" s="110">
        <f t="shared" si="4"/>
        <v>96.82068965517242</v>
      </c>
    </row>
    <row r="309" spans="1:6" s="111" customFormat="1" ht="13.5" customHeight="1">
      <c r="A309" s="112" t="s">
        <v>204</v>
      </c>
      <c r="B309" s="113" t="s">
        <v>205</v>
      </c>
      <c r="C309" s="114">
        <v>1500</v>
      </c>
      <c r="D309" s="114">
        <v>0</v>
      </c>
      <c r="E309" s="114"/>
      <c r="F309" s="110"/>
    </row>
    <row r="310" spans="1:6" s="111" customFormat="1" ht="13.5" customHeight="1">
      <c r="A310" s="112" t="s">
        <v>72</v>
      </c>
      <c r="B310" s="113" t="s">
        <v>6</v>
      </c>
      <c r="C310" s="114">
        <v>1000</v>
      </c>
      <c r="D310" s="114">
        <v>0</v>
      </c>
      <c r="E310" s="114"/>
      <c r="F310" s="110"/>
    </row>
    <row r="311" spans="1:6" s="111" customFormat="1" ht="13.5" customHeight="1">
      <c r="A311" s="196" t="s">
        <v>89</v>
      </c>
      <c r="B311" s="197" t="s">
        <v>133</v>
      </c>
      <c r="C311" s="198">
        <v>8500</v>
      </c>
      <c r="D311" s="198">
        <v>0</v>
      </c>
      <c r="E311" s="198"/>
      <c r="F311" s="199"/>
    </row>
    <row r="312" spans="1:6" s="204" customFormat="1" ht="13.5" customHeight="1">
      <c r="A312" s="200" t="s">
        <v>103</v>
      </c>
      <c r="B312" s="201" t="s">
        <v>4</v>
      </c>
      <c r="C312" s="202">
        <f>SUM(C313:C317)</f>
        <v>33100</v>
      </c>
      <c r="D312" s="202">
        <f>SUM(D313:D317)</f>
        <v>12825.980000000001</v>
      </c>
      <c r="E312" s="202">
        <f>SUM(E313:E317)</f>
        <v>0</v>
      </c>
      <c r="F312" s="203">
        <f t="shared" si="4"/>
        <v>38.749184290030215</v>
      </c>
    </row>
    <row r="313" spans="1:6" s="111" customFormat="1" ht="13.5" customHeight="1">
      <c r="A313" s="205">
        <v>4110</v>
      </c>
      <c r="B313" s="206" t="s">
        <v>52</v>
      </c>
      <c r="C313" s="207">
        <v>500</v>
      </c>
      <c r="D313" s="207">
        <v>225.14</v>
      </c>
      <c r="E313" s="207"/>
      <c r="F313" s="110">
        <f t="shared" si="4"/>
        <v>45.028</v>
      </c>
    </row>
    <row r="314" spans="1:6" s="111" customFormat="1" ht="13.5" customHeight="1">
      <c r="A314" s="208">
        <v>4120</v>
      </c>
      <c r="B314" s="113" t="s">
        <v>5</v>
      </c>
      <c r="C314" s="209">
        <v>100</v>
      </c>
      <c r="D314" s="209">
        <v>25.48</v>
      </c>
      <c r="E314" s="209"/>
      <c r="F314" s="110">
        <f t="shared" si="4"/>
        <v>25.480000000000004</v>
      </c>
    </row>
    <row r="315" spans="1:6" s="111" customFormat="1" ht="13.5" customHeight="1">
      <c r="A315" s="208">
        <v>4170</v>
      </c>
      <c r="B315" s="113" t="s">
        <v>195</v>
      </c>
      <c r="C315" s="209">
        <v>26400</v>
      </c>
      <c r="D315" s="209">
        <v>11281.11</v>
      </c>
      <c r="E315" s="209"/>
      <c r="F315" s="110">
        <f t="shared" si="4"/>
        <v>42.731477272727275</v>
      </c>
    </row>
    <row r="316" spans="1:6" s="111" customFormat="1" ht="13.5" customHeight="1">
      <c r="A316" s="208">
        <v>4210</v>
      </c>
      <c r="B316" s="113" t="s">
        <v>39</v>
      </c>
      <c r="C316" s="209">
        <v>4600</v>
      </c>
      <c r="D316" s="209">
        <v>627.75</v>
      </c>
      <c r="E316" s="209"/>
      <c r="F316" s="110">
        <f t="shared" si="4"/>
        <v>13.646739130434781</v>
      </c>
    </row>
    <row r="317" spans="1:6" s="111" customFormat="1" ht="13.5" customHeight="1" thickBot="1">
      <c r="A317" s="208">
        <v>4300</v>
      </c>
      <c r="B317" s="113" t="s">
        <v>56</v>
      </c>
      <c r="C317" s="209">
        <v>1500</v>
      </c>
      <c r="D317" s="209">
        <v>666.5</v>
      </c>
      <c r="E317" s="209"/>
      <c r="F317" s="120">
        <f t="shared" si="4"/>
        <v>44.43333333333334</v>
      </c>
    </row>
    <row r="318" spans="1:6" s="10" customFormat="1" ht="13.5" customHeight="1">
      <c r="A318" s="77" t="s">
        <v>176</v>
      </c>
      <c r="B318" s="78" t="s">
        <v>13</v>
      </c>
      <c r="C318" s="79">
        <f>SUM(C319+C321+C323+C335+C337+C343+C345+C362+C373)</f>
        <v>4068168</v>
      </c>
      <c r="D318" s="79">
        <f>SUM(D319+D321+D323+D335+D337+D343+D345+D362+D373)</f>
        <v>1796957.6500000001</v>
      </c>
      <c r="E318" s="79">
        <f>SUM(E319+E321+E323+E335+E337+E343+E345+E362+E373)</f>
        <v>1291923.58</v>
      </c>
      <c r="F318" s="210">
        <f t="shared" si="4"/>
        <v>44.171176067458376</v>
      </c>
    </row>
    <row r="319" spans="1:6" s="43" customFormat="1" ht="13.5" customHeight="1">
      <c r="A319" s="175">
        <v>85202</v>
      </c>
      <c r="B319" s="176" t="s">
        <v>278</v>
      </c>
      <c r="C319" s="177">
        <f>SUM(C320)</f>
        <v>13000</v>
      </c>
      <c r="D319" s="177">
        <f>SUM(D320)</f>
        <v>5939</v>
      </c>
      <c r="E319" s="177">
        <f>SUM(E320)</f>
        <v>0</v>
      </c>
      <c r="F319" s="97">
        <f t="shared" si="4"/>
        <v>45.684615384615384</v>
      </c>
    </row>
    <row r="320" spans="1:6" s="43" customFormat="1" ht="13.5" customHeight="1">
      <c r="A320" s="178">
        <v>4330</v>
      </c>
      <c r="B320" s="179" t="s">
        <v>298</v>
      </c>
      <c r="C320" s="180">
        <v>13000</v>
      </c>
      <c r="D320" s="180">
        <v>5939</v>
      </c>
      <c r="E320" s="180"/>
      <c r="F320" s="42">
        <f t="shared" si="4"/>
        <v>45.684615384615384</v>
      </c>
    </row>
    <row r="321" spans="1:6" s="43" customFormat="1" ht="13.5" customHeight="1">
      <c r="A321" s="32" t="s">
        <v>177</v>
      </c>
      <c r="B321" s="33" t="s">
        <v>104</v>
      </c>
      <c r="C321" s="44">
        <f>SUM(C322)</f>
        <v>101000</v>
      </c>
      <c r="D321" s="44">
        <f>SUM(D322)</f>
        <v>51121.8</v>
      </c>
      <c r="E321" s="44">
        <f>SUM(E322)</f>
        <v>51121.8</v>
      </c>
      <c r="F321" s="36">
        <f t="shared" si="4"/>
        <v>50.61564356435644</v>
      </c>
    </row>
    <row r="322" spans="1:6" s="43" customFormat="1" ht="13.5" customHeight="1">
      <c r="A322" s="46" t="s">
        <v>102</v>
      </c>
      <c r="B322" s="47" t="s">
        <v>25</v>
      </c>
      <c r="C322" s="48">
        <v>101000</v>
      </c>
      <c r="D322" s="48">
        <v>51121.8</v>
      </c>
      <c r="E322" s="48">
        <v>51121.8</v>
      </c>
      <c r="F322" s="42">
        <f t="shared" si="4"/>
        <v>50.61564356435644</v>
      </c>
    </row>
    <row r="323" spans="1:6" s="37" customFormat="1" ht="13.5" customHeight="1">
      <c r="A323" s="32" t="s">
        <v>174</v>
      </c>
      <c r="B323" s="33" t="s">
        <v>175</v>
      </c>
      <c r="C323" s="44">
        <f>SUM(C324:C334)</f>
        <v>2666381</v>
      </c>
      <c r="D323" s="44">
        <f>SUM(D324:D334)</f>
        <v>1152629.66</v>
      </c>
      <c r="E323" s="44">
        <f>SUM(E324:E334)</f>
        <v>1151071.76</v>
      </c>
      <c r="F323" s="36">
        <f t="shared" si="4"/>
        <v>43.22824307553946</v>
      </c>
    </row>
    <row r="324" spans="1:6" s="37" customFormat="1" ht="13.5" customHeight="1">
      <c r="A324" s="52" t="s">
        <v>87</v>
      </c>
      <c r="B324" s="53" t="s">
        <v>271</v>
      </c>
      <c r="C324" s="54">
        <v>1000</v>
      </c>
      <c r="D324" s="54">
        <v>66.5</v>
      </c>
      <c r="E324" s="54"/>
      <c r="F324" s="71">
        <f t="shared" si="4"/>
        <v>6.65</v>
      </c>
    </row>
    <row r="325" spans="1:6" s="43" customFormat="1" ht="13.5" customHeight="1">
      <c r="A325" s="81" t="s">
        <v>102</v>
      </c>
      <c r="B325" s="82" t="s">
        <v>25</v>
      </c>
      <c r="C325" s="83">
        <v>2502330</v>
      </c>
      <c r="D325" s="83">
        <v>1101051.04</v>
      </c>
      <c r="E325" s="83">
        <v>1101051.04</v>
      </c>
      <c r="F325" s="96">
        <f t="shared" si="4"/>
        <v>44.00103263758178</v>
      </c>
    </row>
    <row r="326" spans="1:6" s="43" customFormat="1" ht="13.5" customHeight="1">
      <c r="A326" s="81" t="s">
        <v>70</v>
      </c>
      <c r="B326" s="82" t="s">
        <v>38</v>
      </c>
      <c r="C326" s="83">
        <v>65000</v>
      </c>
      <c r="D326" s="83">
        <v>17759.56</v>
      </c>
      <c r="E326" s="83">
        <v>17759.56</v>
      </c>
      <c r="F326" s="96">
        <f t="shared" si="4"/>
        <v>27.322400000000002</v>
      </c>
    </row>
    <row r="327" spans="1:6" s="43" customFormat="1" ht="13.5" customHeight="1">
      <c r="A327" s="81" t="s">
        <v>71</v>
      </c>
      <c r="B327" s="82" t="s">
        <v>131</v>
      </c>
      <c r="C327" s="83">
        <v>2611</v>
      </c>
      <c r="D327" s="83">
        <v>1216.17</v>
      </c>
      <c r="E327" s="83"/>
      <c r="F327" s="96">
        <f t="shared" si="4"/>
        <v>46.5787054768288</v>
      </c>
    </row>
    <row r="328" spans="1:6" s="43" customFormat="1" ht="13.5" customHeight="1">
      <c r="A328" s="81" t="s">
        <v>49</v>
      </c>
      <c r="B328" s="82" t="s">
        <v>52</v>
      </c>
      <c r="C328" s="83">
        <v>69500</v>
      </c>
      <c r="D328" s="83">
        <v>26662.93</v>
      </c>
      <c r="E328" s="83">
        <v>26447.3</v>
      </c>
      <c r="F328" s="96">
        <f t="shared" si="4"/>
        <v>38.363928057553956</v>
      </c>
    </row>
    <row r="329" spans="1:6" s="43" customFormat="1" ht="13.5" customHeight="1">
      <c r="A329" s="81" t="s">
        <v>50</v>
      </c>
      <c r="B329" s="82" t="s">
        <v>5</v>
      </c>
      <c r="C329" s="83">
        <v>1660</v>
      </c>
      <c r="D329" s="83">
        <v>468.01</v>
      </c>
      <c r="E329" s="83">
        <v>408.41</v>
      </c>
      <c r="F329" s="96">
        <f t="shared" si="4"/>
        <v>28.193373493975905</v>
      </c>
    </row>
    <row r="330" spans="1:6" s="43" customFormat="1" ht="13.5" customHeight="1">
      <c r="A330" s="81" t="s">
        <v>37</v>
      </c>
      <c r="B330" s="82" t="s">
        <v>39</v>
      </c>
      <c r="C330" s="83">
        <v>4000</v>
      </c>
      <c r="D330" s="83">
        <v>204</v>
      </c>
      <c r="E330" s="83">
        <v>204</v>
      </c>
      <c r="F330" s="96">
        <f t="shared" si="4"/>
        <v>5.1</v>
      </c>
    </row>
    <row r="331" spans="1:6" s="43" customFormat="1" ht="13.5" customHeight="1">
      <c r="A331" s="81" t="s">
        <v>212</v>
      </c>
      <c r="B331" s="82" t="s">
        <v>213</v>
      </c>
      <c r="C331" s="83">
        <v>500</v>
      </c>
      <c r="D331" s="83">
        <v>0</v>
      </c>
      <c r="E331" s="83"/>
      <c r="F331" s="96"/>
    </row>
    <row r="332" spans="1:6" s="43" customFormat="1" ht="13.5" customHeight="1">
      <c r="A332" s="81" t="s">
        <v>51</v>
      </c>
      <c r="B332" s="82" t="s">
        <v>168</v>
      </c>
      <c r="C332" s="83">
        <v>17000</v>
      </c>
      <c r="D332" s="83">
        <v>4564.55</v>
      </c>
      <c r="E332" s="83">
        <v>4564.55</v>
      </c>
      <c r="F332" s="96">
        <f t="shared" si="4"/>
        <v>26.85029411764706</v>
      </c>
    </row>
    <row r="333" spans="1:6" s="43" customFormat="1" ht="13.5" customHeight="1">
      <c r="A333" s="81" t="s">
        <v>72</v>
      </c>
      <c r="B333" s="82" t="s">
        <v>6</v>
      </c>
      <c r="C333" s="83">
        <v>500</v>
      </c>
      <c r="D333" s="83">
        <v>0</v>
      </c>
      <c r="E333" s="83"/>
      <c r="F333" s="96"/>
    </row>
    <row r="334" spans="1:6" s="43" customFormat="1" ht="13.5" customHeight="1">
      <c r="A334" s="90" t="s">
        <v>73</v>
      </c>
      <c r="B334" s="91" t="s">
        <v>9</v>
      </c>
      <c r="C334" s="92">
        <v>2280</v>
      </c>
      <c r="D334" s="92">
        <v>636.9</v>
      </c>
      <c r="E334" s="92">
        <v>636.9</v>
      </c>
      <c r="F334" s="94">
        <f aca="true" t="shared" si="5" ref="F334:F405">D334/C334*100</f>
        <v>27.934210526315788</v>
      </c>
    </row>
    <row r="335" spans="1:6" s="43" customFormat="1" ht="13.5" customHeight="1">
      <c r="A335" s="121" t="s">
        <v>178</v>
      </c>
      <c r="B335" s="122" t="s">
        <v>151</v>
      </c>
      <c r="C335" s="123">
        <f>SUM(C336)</f>
        <v>21000</v>
      </c>
      <c r="D335" s="123">
        <f>SUM(D336)</f>
        <v>6358.61</v>
      </c>
      <c r="E335" s="123">
        <f>SUM(E336)</f>
        <v>0</v>
      </c>
      <c r="F335" s="36">
        <f t="shared" si="5"/>
        <v>30.279095238095238</v>
      </c>
    </row>
    <row r="336" spans="1:6" s="43" customFormat="1" ht="13.5" customHeight="1">
      <c r="A336" s="211" t="s">
        <v>105</v>
      </c>
      <c r="B336" s="212" t="s">
        <v>137</v>
      </c>
      <c r="C336" s="213">
        <v>21000</v>
      </c>
      <c r="D336" s="213">
        <v>6358.61</v>
      </c>
      <c r="E336" s="213"/>
      <c r="F336" s="42">
        <f t="shared" si="5"/>
        <v>30.279095238095238</v>
      </c>
    </row>
    <row r="337" spans="1:6" s="43" customFormat="1" ht="13.5" customHeight="1">
      <c r="A337" s="32" t="s">
        <v>179</v>
      </c>
      <c r="B337" s="33" t="s">
        <v>249</v>
      </c>
      <c r="C337" s="44">
        <f>SUM(C338)</f>
        <v>350000</v>
      </c>
      <c r="D337" s="44">
        <f>SUM(D338)</f>
        <v>179649.72</v>
      </c>
      <c r="E337" s="44">
        <f>SUM(E338)</f>
        <v>0</v>
      </c>
      <c r="F337" s="36">
        <f t="shared" si="5"/>
        <v>51.32849142857143</v>
      </c>
    </row>
    <row r="338" spans="1:6" s="43" customFormat="1" ht="13.5" customHeight="1" thickBot="1">
      <c r="A338" s="193" t="s">
        <v>102</v>
      </c>
      <c r="B338" s="194" t="s">
        <v>25</v>
      </c>
      <c r="C338" s="195">
        <v>350000</v>
      </c>
      <c r="D338" s="195">
        <v>179649.72</v>
      </c>
      <c r="E338" s="195"/>
      <c r="F338" s="294">
        <f t="shared" si="5"/>
        <v>51.32849142857143</v>
      </c>
    </row>
    <row r="339" spans="1:6" s="43" customFormat="1" ht="13.5" customHeight="1" thickTop="1">
      <c r="A339" s="181"/>
      <c r="B339" s="182"/>
      <c r="C339" s="276"/>
      <c r="D339" s="276"/>
      <c r="E339" s="276"/>
      <c r="F339" s="183"/>
    </row>
    <row r="340" spans="1:6" s="43" customFormat="1" ht="13.5" customHeight="1">
      <c r="A340" s="278"/>
      <c r="B340" s="279"/>
      <c r="C340" s="280"/>
      <c r="D340" s="280"/>
      <c r="E340" s="280"/>
      <c r="F340" s="282"/>
    </row>
    <row r="341" spans="1:6" s="43" customFormat="1" ht="13.5" customHeight="1" thickBot="1">
      <c r="A341" s="184"/>
      <c r="B341" s="185"/>
      <c r="C341" s="283"/>
      <c r="D341" s="283"/>
      <c r="E341" s="283"/>
      <c r="F341" s="186"/>
    </row>
    <row r="342" spans="1:6" s="21" customFormat="1" ht="13.5" customHeight="1" thickBot="1" thickTop="1">
      <c r="A342" s="18">
        <v>1</v>
      </c>
      <c r="B342" s="19">
        <v>2</v>
      </c>
      <c r="C342" s="20">
        <v>3</v>
      </c>
      <c r="D342" s="20">
        <v>4</v>
      </c>
      <c r="E342" s="20">
        <v>5</v>
      </c>
      <c r="F342" s="25">
        <v>6</v>
      </c>
    </row>
    <row r="343" spans="1:6" s="43" customFormat="1" ht="13.5" customHeight="1">
      <c r="A343" s="165" t="s">
        <v>180</v>
      </c>
      <c r="B343" s="135" t="s">
        <v>14</v>
      </c>
      <c r="C343" s="166">
        <f>SUM(C344)</f>
        <v>65000</v>
      </c>
      <c r="D343" s="166">
        <f>SUM(D344)</f>
        <v>29390.28</v>
      </c>
      <c r="E343" s="166">
        <f>SUM(E344)</f>
        <v>0</v>
      </c>
      <c r="F343" s="36">
        <f t="shared" si="5"/>
        <v>45.21581538461538</v>
      </c>
    </row>
    <row r="344" spans="1:6" s="43" customFormat="1" ht="13.5" customHeight="1">
      <c r="A344" s="46" t="s">
        <v>102</v>
      </c>
      <c r="B344" s="47" t="s">
        <v>25</v>
      </c>
      <c r="C344" s="48">
        <v>65000</v>
      </c>
      <c r="D344" s="48">
        <v>29390.28</v>
      </c>
      <c r="E344" s="48"/>
      <c r="F344" s="42">
        <f t="shared" si="5"/>
        <v>45.21581538461538</v>
      </c>
    </row>
    <row r="345" spans="1:6" s="43" customFormat="1" ht="13.5" customHeight="1">
      <c r="A345" s="32" t="s">
        <v>181</v>
      </c>
      <c r="B345" s="33" t="s">
        <v>106</v>
      </c>
      <c r="C345" s="44">
        <f>SUM(C346+C347+C348+C349+C350+C351+C352+C353+C354+C355+C356+C357+C358+C359+C360+C361)</f>
        <v>434602</v>
      </c>
      <c r="D345" s="44">
        <f>SUM(D346+D347+D348+D349+D350+D351+D352+D353+D354+D355+D356+D357+D358+D359+D360+D361)</f>
        <v>209700.31999999998</v>
      </c>
      <c r="E345" s="44">
        <f>SUM(E346+E347+E348+E349+E350+E351+E352+E353+E354+E355+E356+E357+E358+E359+E360+E361)</f>
        <v>77880</v>
      </c>
      <c r="F345" s="36">
        <f t="shared" si="5"/>
        <v>48.251117114049165</v>
      </c>
    </row>
    <row r="346" spans="1:6" s="43" customFormat="1" ht="12.75" customHeight="1">
      <c r="A346" s="52" t="s">
        <v>87</v>
      </c>
      <c r="B346" s="53" t="s">
        <v>260</v>
      </c>
      <c r="C346" s="54">
        <v>2500</v>
      </c>
      <c r="D346" s="54">
        <v>668.1</v>
      </c>
      <c r="E346" s="54"/>
      <c r="F346" s="71">
        <f t="shared" si="5"/>
        <v>26.724000000000004</v>
      </c>
    </row>
    <row r="347" spans="1:6" s="43" customFormat="1" ht="12.75" customHeight="1">
      <c r="A347" s="81" t="s">
        <v>70</v>
      </c>
      <c r="B347" s="82" t="s">
        <v>38</v>
      </c>
      <c r="C347" s="83">
        <v>262000</v>
      </c>
      <c r="D347" s="83">
        <v>124268.29</v>
      </c>
      <c r="E347" s="83">
        <v>76550</v>
      </c>
      <c r="F347" s="96">
        <f t="shared" si="5"/>
        <v>47.43064503816793</v>
      </c>
    </row>
    <row r="348" spans="1:6" s="43" customFormat="1" ht="12.75" customHeight="1">
      <c r="A348" s="81" t="s">
        <v>71</v>
      </c>
      <c r="B348" s="82" t="s">
        <v>131</v>
      </c>
      <c r="C348" s="83">
        <v>17500</v>
      </c>
      <c r="D348" s="83">
        <v>17045.71</v>
      </c>
      <c r="E348" s="83">
        <v>1250</v>
      </c>
      <c r="F348" s="96">
        <f t="shared" si="5"/>
        <v>97.40405714285714</v>
      </c>
    </row>
    <row r="349" spans="1:6" s="43" customFormat="1" ht="12.75" customHeight="1">
      <c r="A349" s="81" t="s">
        <v>49</v>
      </c>
      <c r="B349" s="82" t="s">
        <v>52</v>
      </c>
      <c r="C349" s="83">
        <v>51128</v>
      </c>
      <c r="D349" s="83">
        <v>24811.96</v>
      </c>
      <c r="E349" s="83">
        <v>80</v>
      </c>
      <c r="F349" s="96">
        <f t="shared" si="5"/>
        <v>48.52910342669379</v>
      </c>
    </row>
    <row r="350" spans="1:6" s="43" customFormat="1" ht="12.75" customHeight="1">
      <c r="A350" s="81" t="s">
        <v>50</v>
      </c>
      <c r="B350" s="82" t="s">
        <v>5</v>
      </c>
      <c r="C350" s="83">
        <v>7294</v>
      </c>
      <c r="D350" s="83">
        <v>3364.11</v>
      </c>
      <c r="E350" s="83"/>
      <c r="F350" s="96">
        <f t="shared" si="5"/>
        <v>46.12160680010968</v>
      </c>
    </row>
    <row r="351" spans="1:6" s="43" customFormat="1" ht="12.75" customHeight="1">
      <c r="A351" s="81" t="s">
        <v>194</v>
      </c>
      <c r="B351" s="82" t="s">
        <v>195</v>
      </c>
      <c r="C351" s="83">
        <v>3000</v>
      </c>
      <c r="D351" s="83">
        <v>1585.9</v>
      </c>
      <c r="E351" s="83"/>
      <c r="F351" s="96">
        <f t="shared" si="5"/>
        <v>52.86333333333334</v>
      </c>
    </row>
    <row r="352" spans="1:6" s="43" customFormat="1" ht="12.75" customHeight="1">
      <c r="A352" s="81" t="s">
        <v>37</v>
      </c>
      <c r="B352" s="82" t="s">
        <v>39</v>
      </c>
      <c r="C352" s="83">
        <v>16500</v>
      </c>
      <c r="D352" s="83">
        <v>9224.26</v>
      </c>
      <c r="E352" s="83"/>
      <c r="F352" s="96">
        <f t="shared" si="5"/>
        <v>55.90460606060606</v>
      </c>
    </row>
    <row r="353" spans="1:6" s="43" customFormat="1" ht="12.75" customHeight="1">
      <c r="A353" s="81" t="s">
        <v>78</v>
      </c>
      <c r="B353" s="82" t="s">
        <v>132</v>
      </c>
      <c r="C353" s="83">
        <v>7000</v>
      </c>
      <c r="D353" s="83">
        <v>1846.58</v>
      </c>
      <c r="E353" s="83"/>
      <c r="F353" s="96">
        <f t="shared" si="5"/>
        <v>26.379714285714286</v>
      </c>
    </row>
    <row r="354" spans="1:6" s="43" customFormat="1" ht="12.75" customHeight="1">
      <c r="A354" s="81" t="s">
        <v>43</v>
      </c>
      <c r="B354" s="82" t="s">
        <v>44</v>
      </c>
      <c r="C354" s="83">
        <v>1000</v>
      </c>
      <c r="D354" s="83">
        <v>20</v>
      </c>
      <c r="E354" s="83"/>
      <c r="F354" s="96">
        <f t="shared" si="5"/>
        <v>2</v>
      </c>
    </row>
    <row r="355" spans="1:6" s="43" customFormat="1" ht="12.75" customHeight="1">
      <c r="A355" s="81" t="s">
        <v>212</v>
      </c>
      <c r="B355" s="82" t="s">
        <v>213</v>
      </c>
      <c r="C355" s="83">
        <v>500</v>
      </c>
      <c r="D355" s="83">
        <v>0</v>
      </c>
      <c r="E355" s="83"/>
      <c r="F355" s="96"/>
    </row>
    <row r="356" spans="1:6" s="43" customFormat="1" ht="12.75" customHeight="1">
      <c r="A356" s="81" t="s">
        <v>51</v>
      </c>
      <c r="B356" s="82" t="s">
        <v>56</v>
      </c>
      <c r="C356" s="83">
        <v>29000</v>
      </c>
      <c r="D356" s="83">
        <v>20918.55</v>
      </c>
      <c r="E356" s="83"/>
      <c r="F356" s="96">
        <f t="shared" si="5"/>
        <v>72.13293103448277</v>
      </c>
    </row>
    <row r="357" spans="1:6" s="43" customFormat="1" ht="12.75" customHeight="1">
      <c r="A357" s="81" t="s">
        <v>204</v>
      </c>
      <c r="B357" s="82" t="s">
        <v>205</v>
      </c>
      <c r="C357" s="83">
        <v>1000</v>
      </c>
      <c r="D357" s="83">
        <v>0</v>
      </c>
      <c r="E357" s="83"/>
      <c r="F357" s="96"/>
    </row>
    <row r="358" spans="1:6" s="43" customFormat="1" ht="12.75" customHeight="1">
      <c r="A358" s="81" t="s">
        <v>72</v>
      </c>
      <c r="B358" s="82" t="s">
        <v>6</v>
      </c>
      <c r="C358" s="83">
        <v>3000</v>
      </c>
      <c r="D358" s="83">
        <v>1467.91</v>
      </c>
      <c r="E358" s="83"/>
      <c r="F358" s="96">
        <f t="shared" si="5"/>
        <v>48.93033333333334</v>
      </c>
    </row>
    <row r="359" spans="1:6" s="43" customFormat="1" ht="12.75" customHeight="1">
      <c r="A359" s="81" t="s">
        <v>79</v>
      </c>
      <c r="B359" s="82" t="s">
        <v>8</v>
      </c>
      <c r="C359" s="83">
        <v>3500</v>
      </c>
      <c r="D359" s="83">
        <v>1613</v>
      </c>
      <c r="E359" s="83"/>
      <c r="F359" s="96">
        <f t="shared" si="5"/>
        <v>46.08571428571429</v>
      </c>
    </row>
    <row r="360" spans="1:6" s="43" customFormat="1" ht="12.75" customHeight="1">
      <c r="A360" s="81" t="s">
        <v>73</v>
      </c>
      <c r="B360" s="82" t="s">
        <v>9</v>
      </c>
      <c r="C360" s="83">
        <v>4680</v>
      </c>
      <c r="D360" s="83">
        <v>2865.95</v>
      </c>
      <c r="E360" s="83"/>
      <c r="F360" s="96">
        <f t="shared" si="5"/>
        <v>61.238247863247864</v>
      </c>
    </row>
    <row r="361" spans="1:6" s="111" customFormat="1" ht="12.75" customHeight="1">
      <c r="A361" s="302" t="s">
        <v>89</v>
      </c>
      <c r="B361" s="303" t="s">
        <v>214</v>
      </c>
      <c r="C361" s="304">
        <v>25000</v>
      </c>
      <c r="D361" s="304">
        <v>0</v>
      </c>
      <c r="E361" s="304"/>
      <c r="F361" s="305"/>
    </row>
    <row r="362" spans="1:6" s="111" customFormat="1" ht="13.5" customHeight="1">
      <c r="A362" s="214" t="s">
        <v>182</v>
      </c>
      <c r="B362" s="215" t="s">
        <v>107</v>
      </c>
      <c r="C362" s="216">
        <f>SUM(C363:C372)</f>
        <v>175725</v>
      </c>
      <c r="D362" s="216">
        <f>SUM(D363:D372)</f>
        <v>95355.82</v>
      </c>
      <c r="E362" s="216">
        <f>SUM(E363:E372)</f>
        <v>11850.02</v>
      </c>
      <c r="F362" s="203">
        <f t="shared" si="5"/>
        <v>54.264231042822594</v>
      </c>
    </row>
    <row r="363" spans="1:6" s="111" customFormat="1" ht="12.75" customHeight="1">
      <c r="A363" s="217" t="s">
        <v>87</v>
      </c>
      <c r="B363" s="206" t="s">
        <v>260</v>
      </c>
      <c r="C363" s="218">
        <v>2225</v>
      </c>
      <c r="D363" s="218">
        <v>332.5</v>
      </c>
      <c r="E363" s="218"/>
      <c r="F363" s="110">
        <f t="shared" si="5"/>
        <v>14.9438202247191</v>
      </c>
    </row>
    <row r="364" spans="1:6" s="111" customFormat="1" ht="12.75" customHeight="1">
      <c r="A364" s="112" t="s">
        <v>70</v>
      </c>
      <c r="B364" s="113" t="s">
        <v>38</v>
      </c>
      <c r="C364" s="114">
        <v>125000</v>
      </c>
      <c r="D364" s="114">
        <v>64669.75</v>
      </c>
      <c r="E364" s="114">
        <v>10302.52</v>
      </c>
      <c r="F364" s="110">
        <f t="shared" si="5"/>
        <v>51.7358</v>
      </c>
    </row>
    <row r="365" spans="1:6" s="111" customFormat="1" ht="12.75" customHeight="1">
      <c r="A365" s="112" t="s">
        <v>71</v>
      </c>
      <c r="B365" s="113" t="s">
        <v>131</v>
      </c>
      <c r="C365" s="114">
        <v>10500</v>
      </c>
      <c r="D365" s="114">
        <v>10385.75</v>
      </c>
      <c r="E365" s="114">
        <v>1450.3</v>
      </c>
      <c r="F365" s="110">
        <f t="shared" si="5"/>
        <v>98.91190476190475</v>
      </c>
    </row>
    <row r="366" spans="1:6" s="111" customFormat="1" ht="12.75" customHeight="1">
      <c r="A366" s="112" t="s">
        <v>49</v>
      </c>
      <c r="B366" s="113" t="s">
        <v>52</v>
      </c>
      <c r="C366" s="114">
        <v>24000</v>
      </c>
      <c r="D366" s="114">
        <v>13814.2</v>
      </c>
      <c r="E366" s="114">
        <v>97.2</v>
      </c>
      <c r="F366" s="110">
        <f t="shared" si="5"/>
        <v>57.55916666666667</v>
      </c>
    </row>
    <row r="367" spans="1:6" s="111" customFormat="1" ht="12.75" customHeight="1">
      <c r="A367" s="112" t="s">
        <v>50</v>
      </c>
      <c r="B367" s="113" t="s">
        <v>5</v>
      </c>
      <c r="C367" s="114">
        <v>3400</v>
      </c>
      <c r="D367" s="114">
        <v>1887.06</v>
      </c>
      <c r="E367" s="114"/>
      <c r="F367" s="110">
        <f t="shared" si="5"/>
        <v>55.50176470588235</v>
      </c>
    </row>
    <row r="368" spans="1:6" s="111" customFormat="1" ht="12.75" customHeight="1">
      <c r="A368" s="112" t="s">
        <v>194</v>
      </c>
      <c r="B368" s="113" t="s">
        <v>195</v>
      </c>
      <c r="C368" s="114">
        <v>2000</v>
      </c>
      <c r="D368" s="114">
        <v>1210.96</v>
      </c>
      <c r="E368" s="114"/>
      <c r="F368" s="110">
        <f t="shared" si="5"/>
        <v>60.548</v>
      </c>
    </row>
    <row r="369" spans="1:6" s="111" customFormat="1" ht="12.75" customHeight="1">
      <c r="A369" s="112" t="s">
        <v>37</v>
      </c>
      <c r="B369" s="113" t="s">
        <v>39</v>
      </c>
      <c r="C369" s="114">
        <v>1500</v>
      </c>
      <c r="D369" s="114">
        <v>0</v>
      </c>
      <c r="E369" s="114"/>
      <c r="F369" s="110">
        <f t="shared" si="5"/>
        <v>0</v>
      </c>
    </row>
    <row r="370" spans="1:6" s="111" customFormat="1" ht="12.75" customHeight="1">
      <c r="A370" s="112" t="s">
        <v>51</v>
      </c>
      <c r="B370" s="113" t="s">
        <v>56</v>
      </c>
      <c r="C370" s="114">
        <v>1000</v>
      </c>
      <c r="D370" s="114">
        <v>740</v>
      </c>
      <c r="E370" s="114"/>
      <c r="F370" s="110">
        <f t="shared" si="5"/>
        <v>74</v>
      </c>
    </row>
    <row r="371" spans="1:6" s="111" customFormat="1" ht="12.75" customHeight="1">
      <c r="A371" s="112" t="s">
        <v>72</v>
      </c>
      <c r="B371" s="113" t="s">
        <v>18</v>
      </c>
      <c r="C371" s="114">
        <v>1100</v>
      </c>
      <c r="D371" s="114">
        <v>298.8</v>
      </c>
      <c r="E371" s="114"/>
      <c r="F371" s="110">
        <f t="shared" si="5"/>
        <v>27.16363636363636</v>
      </c>
    </row>
    <row r="372" spans="1:6" s="111" customFormat="1" ht="12.75" customHeight="1">
      <c r="A372" s="196" t="s">
        <v>73</v>
      </c>
      <c r="B372" s="197" t="s">
        <v>9</v>
      </c>
      <c r="C372" s="198">
        <v>5000</v>
      </c>
      <c r="D372" s="198">
        <v>2016.8</v>
      </c>
      <c r="E372" s="198"/>
      <c r="F372" s="110">
        <f t="shared" si="5"/>
        <v>40.336</v>
      </c>
    </row>
    <row r="373" spans="1:6" s="111" customFormat="1" ht="13.5" customHeight="1">
      <c r="A373" s="200" t="s">
        <v>183</v>
      </c>
      <c r="B373" s="201" t="s">
        <v>4</v>
      </c>
      <c r="C373" s="202">
        <f>SUM(C374:C386)</f>
        <v>241460</v>
      </c>
      <c r="D373" s="202">
        <f>SUM(D374:D386)</f>
        <v>66812.44</v>
      </c>
      <c r="E373" s="202">
        <f>SUM(E374:E386)</f>
        <v>0</v>
      </c>
      <c r="F373" s="203">
        <f t="shared" si="5"/>
        <v>27.670189679450015</v>
      </c>
    </row>
    <row r="374" spans="1:6" s="111" customFormat="1" ht="13.5" customHeight="1">
      <c r="A374" s="217" t="s">
        <v>102</v>
      </c>
      <c r="B374" s="206" t="s">
        <v>268</v>
      </c>
      <c r="C374" s="218">
        <v>212400</v>
      </c>
      <c r="D374" s="218">
        <v>66812.44</v>
      </c>
      <c r="E374" s="218"/>
      <c r="F374" s="219">
        <f t="shared" si="5"/>
        <v>31.455951035781542</v>
      </c>
    </row>
    <row r="375" spans="1:6" s="111" customFormat="1" ht="13.5" customHeight="1">
      <c r="A375" s="112" t="s">
        <v>70</v>
      </c>
      <c r="B375" s="113" t="s">
        <v>38</v>
      </c>
      <c r="C375" s="114">
        <v>18000</v>
      </c>
      <c r="D375" s="114">
        <v>0</v>
      </c>
      <c r="E375" s="114"/>
      <c r="F375" s="220"/>
    </row>
    <row r="376" spans="1:6" s="111" customFormat="1" ht="13.5" customHeight="1">
      <c r="A376" s="112" t="s">
        <v>49</v>
      </c>
      <c r="B376" s="113" t="s">
        <v>52</v>
      </c>
      <c r="C376" s="114">
        <v>3200</v>
      </c>
      <c r="D376" s="114">
        <v>0</v>
      </c>
      <c r="E376" s="114"/>
      <c r="F376" s="220"/>
    </row>
    <row r="377" spans="1:6" s="111" customFormat="1" ht="13.5" customHeight="1">
      <c r="A377" s="112" t="s">
        <v>50</v>
      </c>
      <c r="B377" s="113" t="s">
        <v>5</v>
      </c>
      <c r="C377" s="114">
        <v>500</v>
      </c>
      <c r="D377" s="114">
        <v>0</v>
      </c>
      <c r="E377" s="114"/>
      <c r="F377" s="220"/>
    </row>
    <row r="378" spans="1:6" s="111" customFormat="1" ht="13.5" customHeight="1">
      <c r="A378" s="112" t="s">
        <v>37</v>
      </c>
      <c r="B378" s="113" t="s">
        <v>39</v>
      </c>
      <c r="C378" s="114">
        <v>2000</v>
      </c>
      <c r="D378" s="114">
        <v>0</v>
      </c>
      <c r="E378" s="114"/>
      <c r="F378" s="220"/>
    </row>
    <row r="379" spans="1:6" s="111" customFormat="1" ht="13.5" customHeight="1">
      <c r="A379" s="112" t="s">
        <v>78</v>
      </c>
      <c r="B379" s="113" t="s">
        <v>132</v>
      </c>
      <c r="C379" s="114">
        <v>1000</v>
      </c>
      <c r="D379" s="114">
        <v>0</v>
      </c>
      <c r="E379" s="114"/>
      <c r="F379" s="220"/>
    </row>
    <row r="380" spans="1:6" s="111" customFormat="1" ht="13.5" customHeight="1">
      <c r="A380" s="112" t="s">
        <v>43</v>
      </c>
      <c r="B380" s="113" t="s">
        <v>44</v>
      </c>
      <c r="C380" s="114">
        <v>500</v>
      </c>
      <c r="D380" s="114">
        <v>0</v>
      </c>
      <c r="E380" s="114"/>
      <c r="F380" s="220"/>
    </row>
    <row r="381" spans="1:6" s="111" customFormat="1" ht="13.5" customHeight="1">
      <c r="A381" s="112" t="s">
        <v>212</v>
      </c>
      <c r="B381" s="113" t="s">
        <v>213</v>
      </c>
      <c r="C381" s="114">
        <v>100</v>
      </c>
      <c r="D381" s="114">
        <v>0</v>
      </c>
      <c r="E381" s="114"/>
      <c r="F381" s="220"/>
    </row>
    <row r="382" spans="1:6" s="111" customFormat="1" ht="13.5" customHeight="1">
      <c r="A382" s="112" t="s">
        <v>51</v>
      </c>
      <c r="B382" s="113" t="s">
        <v>168</v>
      </c>
      <c r="C382" s="114">
        <v>1000</v>
      </c>
      <c r="D382" s="114">
        <v>0</v>
      </c>
      <c r="E382" s="114"/>
      <c r="F382" s="220"/>
    </row>
    <row r="383" spans="1:6" s="111" customFormat="1" ht="13.5" customHeight="1">
      <c r="A383" s="112" t="s">
        <v>204</v>
      </c>
      <c r="B383" s="113" t="s">
        <v>205</v>
      </c>
      <c r="C383" s="114">
        <v>500</v>
      </c>
      <c r="D383" s="114">
        <v>0</v>
      </c>
      <c r="E383" s="114"/>
      <c r="F383" s="220"/>
    </row>
    <row r="384" spans="1:6" s="111" customFormat="1" ht="13.5" customHeight="1">
      <c r="A384" s="112" t="s">
        <v>72</v>
      </c>
      <c r="B384" s="113" t="s">
        <v>274</v>
      </c>
      <c r="C384" s="114">
        <v>500</v>
      </c>
      <c r="D384" s="114">
        <v>0</v>
      </c>
      <c r="E384" s="114"/>
      <c r="F384" s="220"/>
    </row>
    <row r="385" spans="1:6" s="111" customFormat="1" ht="13.5" customHeight="1">
      <c r="A385" s="112" t="s">
        <v>79</v>
      </c>
      <c r="B385" s="113" t="s">
        <v>8</v>
      </c>
      <c r="C385" s="114">
        <v>1000</v>
      </c>
      <c r="D385" s="114">
        <v>0</v>
      </c>
      <c r="E385" s="114"/>
      <c r="F385" s="220"/>
    </row>
    <row r="386" spans="1:6" s="111" customFormat="1" ht="13.5" customHeight="1" thickBot="1">
      <c r="A386" s="116" t="s">
        <v>73</v>
      </c>
      <c r="B386" s="117" t="s">
        <v>275</v>
      </c>
      <c r="C386" s="118">
        <v>760</v>
      </c>
      <c r="D386" s="118">
        <v>0</v>
      </c>
      <c r="E386" s="118"/>
      <c r="F386" s="221"/>
    </row>
    <row r="387" spans="1:6" s="10" customFormat="1" ht="13.5" customHeight="1">
      <c r="A387" s="63" t="s">
        <v>184</v>
      </c>
      <c r="B387" s="64" t="s">
        <v>250</v>
      </c>
      <c r="C387" s="65"/>
      <c r="D387" s="65"/>
      <c r="E387" s="65"/>
      <c r="F387" s="26"/>
    </row>
    <row r="388" spans="1:6" s="10" customFormat="1" ht="13.5" customHeight="1">
      <c r="A388" s="67"/>
      <c r="B388" s="68" t="s">
        <v>251</v>
      </c>
      <c r="C388" s="69">
        <f>SUM(C390)</f>
        <v>569359.6</v>
      </c>
      <c r="D388" s="69">
        <f>SUM(D390)</f>
        <v>214916.06</v>
      </c>
      <c r="E388" s="69">
        <f>SUM(E390)</f>
        <v>0</v>
      </c>
      <c r="F388" s="133">
        <f t="shared" si="5"/>
        <v>37.746980994085284</v>
      </c>
    </row>
    <row r="389" spans="1:6" s="10" customFormat="1" ht="13.5" customHeight="1">
      <c r="A389" s="67"/>
      <c r="B389" s="68" t="s">
        <v>252</v>
      </c>
      <c r="C389" s="69"/>
      <c r="D389" s="69"/>
      <c r="E389" s="69"/>
      <c r="F389" s="27"/>
    </row>
    <row r="390" spans="1:6" s="154" customFormat="1" ht="13.5" customHeight="1">
      <c r="A390" s="147">
        <v>85395</v>
      </c>
      <c r="B390" s="148" t="s">
        <v>185</v>
      </c>
      <c r="C390" s="222">
        <f>SUM(C391+C392+C393+C394+C395+C401+C402+C403+C404+C405+C406+C407+C408+C409+C410+C411+C412+C413+C414+C415+C416+C417+C418+C419+C420+C421+C422+C423+C424+C425+C426)</f>
        <v>569359.6</v>
      </c>
      <c r="D390" s="222">
        <f>SUM(D391+D392+D393+D394+D395+D401+D402+D403+D404+D405+D406+D407+D408+D409+D410+D411+D412+D413+D414+D415+D416+D417+D418+D419+D420+D421+D422+D423+D424+D425+D426)</f>
        <v>214916.06</v>
      </c>
      <c r="E390" s="222">
        <f>SUM(E391+E392+E393+E394+E395+E401+E402+E403+E404+E405+E406+E407+E408+E409+E410+E411+E412+E413+E414+E415+E416+E417+E418+E419+E420+E421+E422+E423+E424+E425+E426)</f>
        <v>0</v>
      </c>
      <c r="F390" s="36">
        <f t="shared" si="5"/>
        <v>37.746980994085284</v>
      </c>
    </row>
    <row r="391" spans="1:6" s="154" customFormat="1" ht="13.5" customHeight="1">
      <c r="A391" s="223">
        <v>3020</v>
      </c>
      <c r="B391" s="224" t="s">
        <v>276</v>
      </c>
      <c r="C391" s="225">
        <v>2000</v>
      </c>
      <c r="D391" s="226">
        <v>0</v>
      </c>
      <c r="E391" s="225"/>
      <c r="F391" s="71"/>
    </row>
    <row r="392" spans="1:6" s="154" customFormat="1" ht="13.5" customHeight="1">
      <c r="A392" s="227">
        <v>4010</v>
      </c>
      <c r="B392" s="228" t="s">
        <v>186</v>
      </c>
      <c r="C392" s="229">
        <v>106000</v>
      </c>
      <c r="D392" s="230">
        <v>54839.68</v>
      </c>
      <c r="E392" s="229"/>
      <c r="F392" s="96">
        <f t="shared" si="5"/>
        <v>51.735547169811326</v>
      </c>
    </row>
    <row r="393" spans="1:6" s="154" customFormat="1" ht="13.5" customHeight="1">
      <c r="A393" s="227">
        <v>4040</v>
      </c>
      <c r="B393" s="228" t="s">
        <v>131</v>
      </c>
      <c r="C393" s="229">
        <v>8100</v>
      </c>
      <c r="D393" s="230">
        <v>7362.1</v>
      </c>
      <c r="E393" s="229"/>
      <c r="F393" s="96">
        <f t="shared" si="5"/>
        <v>90.89012345679012</v>
      </c>
    </row>
    <row r="394" spans="1:6" s="154" customFormat="1" ht="13.5" customHeight="1">
      <c r="A394" s="227">
        <v>4110</v>
      </c>
      <c r="B394" s="228" t="s">
        <v>52</v>
      </c>
      <c r="C394" s="229">
        <v>21700</v>
      </c>
      <c r="D394" s="230">
        <v>10873.77</v>
      </c>
      <c r="E394" s="229"/>
      <c r="F394" s="96">
        <f t="shared" si="5"/>
        <v>50.10953917050691</v>
      </c>
    </row>
    <row r="395" spans="1:6" s="154" customFormat="1" ht="13.5" customHeight="1" thickBot="1">
      <c r="A395" s="306">
        <v>4119</v>
      </c>
      <c r="B395" s="307" t="s">
        <v>299</v>
      </c>
      <c r="C395" s="308">
        <v>2200</v>
      </c>
      <c r="D395" s="309">
        <v>0</v>
      </c>
      <c r="E395" s="308"/>
      <c r="F395" s="105"/>
    </row>
    <row r="396" spans="1:6" s="154" customFormat="1" ht="13.5" customHeight="1" thickTop="1">
      <c r="A396" s="295"/>
      <c r="B396" s="295"/>
      <c r="C396" s="296"/>
      <c r="D396" s="296"/>
      <c r="E396" s="296"/>
      <c r="F396" s="183"/>
    </row>
    <row r="397" spans="1:6" s="154" customFormat="1" ht="13.5" customHeight="1">
      <c r="A397" s="297"/>
      <c r="B397" s="297"/>
      <c r="C397" s="298"/>
      <c r="D397" s="298"/>
      <c r="E397" s="298"/>
      <c r="F397" s="282"/>
    </row>
    <row r="398" spans="1:6" s="154" customFormat="1" ht="13.5" customHeight="1">
      <c r="A398" s="297"/>
      <c r="B398" s="297"/>
      <c r="C398" s="298"/>
      <c r="D398" s="298"/>
      <c r="E398" s="298"/>
      <c r="F398" s="282"/>
    </row>
    <row r="399" spans="1:6" s="154" customFormat="1" ht="13.5" customHeight="1" thickBot="1">
      <c r="A399" s="299"/>
      <c r="B399" s="299"/>
      <c r="C399" s="300"/>
      <c r="D399" s="300"/>
      <c r="E399" s="300"/>
      <c r="F399" s="186"/>
    </row>
    <row r="400" spans="1:6" s="21" customFormat="1" ht="13.5" customHeight="1" thickBot="1" thickTop="1">
      <c r="A400" s="18">
        <v>1</v>
      </c>
      <c r="B400" s="19">
        <v>2</v>
      </c>
      <c r="C400" s="20">
        <v>3</v>
      </c>
      <c r="D400" s="20">
        <v>4</v>
      </c>
      <c r="E400" s="20">
        <v>5</v>
      </c>
      <c r="F400" s="25">
        <v>6</v>
      </c>
    </row>
    <row r="401" spans="1:6" s="154" customFormat="1" ht="13.5" customHeight="1">
      <c r="A401" s="227">
        <v>4120</v>
      </c>
      <c r="B401" s="228" t="s">
        <v>5</v>
      </c>
      <c r="C401" s="229">
        <v>3250</v>
      </c>
      <c r="D401" s="230">
        <v>1435.21</v>
      </c>
      <c r="E401" s="229"/>
      <c r="F401" s="96">
        <f t="shared" si="5"/>
        <v>44.16030769230769</v>
      </c>
    </row>
    <row r="402" spans="1:6" s="154" customFormat="1" ht="13.5" customHeight="1">
      <c r="A402" s="227">
        <v>4129</v>
      </c>
      <c r="B402" s="228" t="s">
        <v>300</v>
      </c>
      <c r="C402" s="229">
        <v>350</v>
      </c>
      <c r="D402" s="230">
        <v>0</v>
      </c>
      <c r="E402" s="229"/>
      <c r="F402" s="96"/>
    </row>
    <row r="403" spans="1:6" s="154" customFormat="1" ht="13.5" customHeight="1">
      <c r="A403" s="227">
        <v>4170</v>
      </c>
      <c r="B403" s="228" t="s">
        <v>195</v>
      </c>
      <c r="C403" s="229">
        <v>60000</v>
      </c>
      <c r="D403" s="230">
        <v>23219.08</v>
      </c>
      <c r="E403" s="229"/>
      <c r="F403" s="96">
        <f t="shared" si="5"/>
        <v>38.69846666666667</v>
      </c>
    </row>
    <row r="404" spans="1:6" s="154" customFormat="1" ht="13.5" customHeight="1">
      <c r="A404" s="227">
        <v>4178</v>
      </c>
      <c r="B404" s="228" t="s">
        <v>301</v>
      </c>
      <c r="C404" s="229">
        <v>56662</v>
      </c>
      <c r="D404" s="230">
        <v>1153.13</v>
      </c>
      <c r="E404" s="229"/>
      <c r="F404" s="96">
        <f t="shared" si="5"/>
        <v>2.0351028908263036</v>
      </c>
    </row>
    <row r="405" spans="1:6" s="154" customFormat="1" ht="13.5" customHeight="1">
      <c r="A405" s="227">
        <v>4179</v>
      </c>
      <c r="B405" s="228" t="s">
        <v>300</v>
      </c>
      <c r="C405" s="229">
        <v>7500</v>
      </c>
      <c r="D405" s="230">
        <v>0</v>
      </c>
      <c r="E405" s="229"/>
      <c r="F405" s="96">
        <f t="shared" si="5"/>
        <v>0</v>
      </c>
    </row>
    <row r="406" spans="1:6" s="154" customFormat="1" ht="13.5" customHeight="1">
      <c r="A406" s="227">
        <v>4210</v>
      </c>
      <c r="B406" s="228" t="s">
        <v>39</v>
      </c>
      <c r="C406" s="229">
        <v>24000</v>
      </c>
      <c r="D406" s="230">
        <v>10226.04</v>
      </c>
      <c r="E406" s="229"/>
      <c r="F406" s="96">
        <f aca="true" t="shared" si="6" ref="F406:F483">D406/C406*100</f>
        <v>42.60850000000001</v>
      </c>
    </row>
    <row r="407" spans="1:6" s="154" customFormat="1" ht="13.5" customHeight="1">
      <c r="A407" s="227">
        <v>4218</v>
      </c>
      <c r="B407" s="228" t="s">
        <v>301</v>
      </c>
      <c r="C407" s="229">
        <v>14100</v>
      </c>
      <c r="D407" s="230">
        <v>3686.24</v>
      </c>
      <c r="E407" s="229"/>
      <c r="F407" s="96">
        <f t="shared" si="6"/>
        <v>26.143546099290777</v>
      </c>
    </row>
    <row r="408" spans="1:6" s="154" customFormat="1" ht="13.5" customHeight="1">
      <c r="A408" s="227">
        <v>4219</v>
      </c>
      <c r="B408" s="228" t="s">
        <v>300</v>
      </c>
      <c r="C408" s="229">
        <v>1350</v>
      </c>
      <c r="D408" s="230">
        <v>211</v>
      </c>
      <c r="E408" s="229"/>
      <c r="F408" s="96">
        <f t="shared" si="6"/>
        <v>15.62962962962963</v>
      </c>
    </row>
    <row r="409" spans="1:6" s="154" customFormat="1" ht="13.5" customHeight="1">
      <c r="A409" s="227">
        <v>4260</v>
      </c>
      <c r="B409" s="228" t="s">
        <v>132</v>
      </c>
      <c r="C409" s="229">
        <v>9000</v>
      </c>
      <c r="D409" s="230">
        <v>3697.31</v>
      </c>
      <c r="E409" s="229"/>
      <c r="F409" s="96">
        <f t="shared" si="6"/>
        <v>41.081222222222216</v>
      </c>
    </row>
    <row r="410" spans="1:6" s="154" customFormat="1" ht="13.5" customHeight="1">
      <c r="A410" s="227">
        <v>4269</v>
      </c>
      <c r="B410" s="228" t="s">
        <v>300</v>
      </c>
      <c r="C410" s="229">
        <v>3510</v>
      </c>
      <c r="D410" s="230">
        <v>0</v>
      </c>
      <c r="E410" s="229"/>
      <c r="F410" s="96"/>
    </row>
    <row r="411" spans="1:6" s="154" customFormat="1" ht="13.5" customHeight="1">
      <c r="A411" s="227">
        <v>4270</v>
      </c>
      <c r="B411" s="228" t="s">
        <v>44</v>
      </c>
      <c r="C411" s="229">
        <v>4000</v>
      </c>
      <c r="D411" s="230">
        <v>1139.1</v>
      </c>
      <c r="E411" s="229"/>
      <c r="F411" s="96">
        <f t="shared" si="6"/>
        <v>28.4775</v>
      </c>
    </row>
    <row r="412" spans="1:6" s="154" customFormat="1" ht="13.5" customHeight="1">
      <c r="A412" s="227">
        <v>4280</v>
      </c>
      <c r="B412" s="228" t="s">
        <v>213</v>
      </c>
      <c r="C412" s="229">
        <v>500</v>
      </c>
      <c r="D412" s="230">
        <v>55</v>
      </c>
      <c r="E412" s="229"/>
      <c r="F412" s="96">
        <f t="shared" si="6"/>
        <v>11</v>
      </c>
    </row>
    <row r="413" spans="1:6" s="154" customFormat="1" ht="13.5" customHeight="1">
      <c r="A413" s="227">
        <v>4300</v>
      </c>
      <c r="B413" s="228" t="s">
        <v>168</v>
      </c>
      <c r="C413" s="229">
        <v>156000</v>
      </c>
      <c r="D413" s="230">
        <v>54709.73</v>
      </c>
      <c r="E413" s="229"/>
      <c r="F413" s="96">
        <f t="shared" si="6"/>
        <v>35.07033974358975</v>
      </c>
    </row>
    <row r="414" spans="1:6" s="154" customFormat="1" ht="13.5" customHeight="1">
      <c r="A414" s="227">
        <v>4308</v>
      </c>
      <c r="B414" s="228" t="s">
        <v>301</v>
      </c>
      <c r="C414" s="229">
        <v>1182</v>
      </c>
      <c r="D414" s="230">
        <v>0</v>
      </c>
      <c r="E414" s="229"/>
      <c r="F414" s="96"/>
    </row>
    <row r="415" spans="1:6" s="154" customFormat="1" ht="13.5" customHeight="1">
      <c r="A415" s="227">
        <v>4309</v>
      </c>
      <c r="B415" s="228" t="s">
        <v>300</v>
      </c>
      <c r="C415" s="229">
        <v>1890</v>
      </c>
      <c r="D415" s="230">
        <v>1464</v>
      </c>
      <c r="E415" s="229"/>
      <c r="F415" s="96">
        <f t="shared" si="6"/>
        <v>77.46031746031747</v>
      </c>
    </row>
    <row r="416" spans="1:6" s="154" customFormat="1" ht="13.5" customHeight="1">
      <c r="A416" s="227">
        <v>4350</v>
      </c>
      <c r="B416" s="82" t="s">
        <v>205</v>
      </c>
      <c r="C416" s="229">
        <v>4500</v>
      </c>
      <c r="D416" s="230">
        <v>422.01</v>
      </c>
      <c r="E416" s="229"/>
      <c r="F416" s="96">
        <f t="shared" si="6"/>
        <v>9.378</v>
      </c>
    </row>
    <row r="417" spans="1:6" s="154" customFormat="1" ht="13.5" customHeight="1">
      <c r="A417" s="227">
        <v>4410</v>
      </c>
      <c r="B417" s="228" t="s">
        <v>18</v>
      </c>
      <c r="C417" s="229">
        <v>9000</v>
      </c>
      <c r="D417" s="230">
        <v>3704.58</v>
      </c>
      <c r="E417" s="229"/>
      <c r="F417" s="96">
        <f t="shared" si="6"/>
        <v>41.162</v>
      </c>
    </row>
    <row r="418" spans="1:6" s="154" customFormat="1" ht="13.5" customHeight="1">
      <c r="A418" s="227">
        <v>4418</v>
      </c>
      <c r="B418" s="228" t="s">
        <v>301</v>
      </c>
      <c r="C418" s="229">
        <v>3078</v>
      </c>
      <c r="D418" s="230">
        <v>0</v>
      </c>
      <c r="E418" s="229"/>
      <c r="F418" s="96"/>
    </row>
    <row r="419" spans="1:6" s="154" customFormat="1" ht="13.5" customHeight="1">
      <c r="A419" s="227">
        <v>4419</v>
      </c>
      <c r="B419" s="228" t="s">
        <v>300</v>
      </c>
      <c r="C419" s="229">
        <v>1179.6</v>
      </c>
      <c r="D419" s="230">
        <v>78.4</v>
      </c>
      <c r="E419" s="229"/>
      <c r="F419" s="96">
        <f t="shared" si="6"/>
        <v>6.646320786707359</v>
      </c>
    </row>
    <row r="420" spans="1:6" s="154" customFormat="1" ht="13.5" customHeight="1">
      <c r="A420" s="227">
        <v>4430</v>
      </c>
      <c r="B420" s="228" t="s">
        <v>8</v>
      </c>
      <c r="C420" s="229">
        <v>2500</v>
      </c>
      <c r="D420" s="230">
        <v>1593.68</v>
      </c>
      <c r="E420" s="229"/>
      <c r="F420" s="96">
        <f t="shared" si="6"/>
        <v>63.74720000000001</v>
      </c>
    </row>
    <row r="421" spans="1:6" s="154" customFormat="1" ht="13.5" customHeight="1">
      <c r="A421" s="227">
        <v>4438</v>
      </c>
      <c r="B421" s="228" t="s">
        <v>301</v>
      </c>
      <c r="C421" s="229">
        <v>1460</v>
      </c>
      <c r="D421" s="230">
        <v>294</v>
      </c>
      <c r="E421" s="229"/>
      <c r="F421" s="96">
        <f t="shared" si="6"/>
        <v>20.136986301369863</v>
      </c>
    </row>
    <row r="422" spans="1:6" s="154" customFormat="1" ht="13.5" customHeight="1">
      <c r="A422" s="227">
        <v>4439</v>
      </c>
      <c r="B422" s="228" t="s">
        <v>300</v>
      </c>
      <c r="C422" s="229">
        <v>1168</v>
      </c>
      <c r="D422" s="230">
        <v>0</v>
      </c>
      <c r="E422" s="229"/>
      <c r="F422" s="96"/>
    </row>
    <row r="423" spans="1:6" s="154" customFormat="1" ht="13.5" customHeight="1">
      <c r="A423" s="227">
        <v>4440</v>
      </c>
      <c r="B423" s="228" t="s">
        <v>9</v>
      </c>
      <c r="C423" s="229">
        <v>3800</v>
      </c>
      <c r="D423" s="230">
        <v>2870</v>
      </c>
      <c r="E423" s="229"/>
      <c r="F423" s="96">
        <f t="shared" si="6"/>
        <v>75.52631578947368</v>
      </c>
    </row>
    <row r="424" spans="1:6" s="154" customFormat="1" ht="13.5" customHeight="1">
      <c r="A424" s="227">
        <v>6060</v>
      </c>
      <c r="B424" s="228" t="s">
        <v>214</v>
      </c>
      <c r="C424" s="229">
        <v>30000</v>
      </c>
      <c r="D424" s="230">
        <v>23498</v>
      </c>
      <c r="E424" s="229"/>
      <c r="F424" s="96">
        <f t="shared" si="6"/>
        <v>78.32666666666667</v>
      </c>
    </row>
    <row r="425" spans="1:6" s="154" customFormat="1" ht="13.5" customHeight="1">
      <c r="A425" s="227">
        <v>6068</v>
      </c>
      <c r="B425" s="228" t="s">
        <v>301</v>
      </c>
      <c r="C425" s="229">
        <v>27880</v>
      </c>
      <c r="D425" s="230">
        <v>8384</v>
      </c>
      <c r="E425" s="229"/>
      <c r="F425" s="96">
        <f t="shared" si="6"/>
        <v>30.07173601147776</v>
      </c>
    </row>
    <row r="426" spans="1:6" s="154" customFormat="1" ht="13.5" customHeight="1" thickBot="1">
      <c r="A426" s="231">
        <v>6069</v>
      </c>
      <c r="B426" s="232" t="s">
        <v>300</v>
      </c>
      <c r="C426" s="233">
        <v>1500</v>
      </c>
      <c r="D426" s="234">
        <v>0</v>
      </c>
      <c r="E426" s="233"/>
      <c r="F426" s="96"/>
    </row>
    <row r="427" spans="1:6" s="10" customFormat="1" ht="13.5" customHeight="1">
      <c r="A427" s="63" t="s">
        <v>108</v>
      </c>
      <c r="B427" s="64" t="s">
        <v>253</v>
      </c>
      <c r="C427" s="65">
        <f>SUM(C429+C435)</f>
        <v>175228</v>
      </c>
      <c r="D427" s="65">
        <f>SUM(D429+D435)</f>
        <v>103543.45999999999</v>
      </c>
      <c r="E427" s="65">
        <f>SUM(E429+E435)</f>
        <v>60152.34</v>
      </c>
      <c r="F427" s="192">
        <f t="shared" si="6"/>
        <v>59.09070468190015</v>
      </c>
    </row>
    <row r="428" spans="1:6" s="10" customFormat="1" ht="13.5" customHeight="1">
      <c r="A428" s="67"/>
      <c r="B428" s="68" t="s">
        <v>254</v>
      </c>
      <c r="C428" s="69"/>
      <c r="D428" s="69"/>
      <c r="E428" s="69"/>
      <c r="F428" s="27"/>
    </row>
    <row r="429" spans="1:6" s="43" customFormat="1" ht="13.5" customHeight="1">
      <c r="A429" s="32" t="s">
        <v>109</v>
      </c>
      <c r="B429" s="33" t="s">
        <v>110</v>
      </c>
      <c r="C429" s="44">
        <f>SUM(C430+C431+C432+C433+C434)</f>
        <v>109600</v>
      </c>
      <c r="D429" s="44">
        <f>SUM(D430+D431+D432+D433+D434)</f>
        <v>43391.12</v>
      </c>
      <c r="E429" s="44">
        <f>SUM(E430+E431+E432+E433+E434)</f>
        <v>0</v>
      </c>
      <c r="F429" s="36">
        <f t="shared" si="6"/>
        <v>39.59043795620438</v>
      </c>
    </row>
    <row r="430" spans="1:6" s="43" customFormat="1" ht="13.5" customHeight="1">
      <c r="A430" s="52" t="s">
        <v>70</v>
      </c>
      <c r="B430" s="53" t="s">
        <v>38</v>
      </c>
      <c r="C430" s="54">
        <v>79150</v>
      </c>
      <c r="D430" s="54">
        <v>27202.9</v>
      </c>
      <c r="E430" s="54"/>
      <c r="F430" s="57">
        <f t="shared" si="6"/>
        <v>34.36879343019583</v>
      </c>
    </row>
    <row r="431" spans="1:6" s="43" customFormat="1" ht="13.5" customHeight="1">
      <c r="A431" s="81" t="s">
        <v>71</v>
      </c>
      <c r="B431" s="82" t="s">
        <v>131</v>
      </c>
      <c r="C431" s="83">
        <v>6250</v>
      </c>
      <c r="D431" s="83">
        <v>4653.6</v>
      </c>
      <c r="E431" s="83"/>
      <c r="F431" s="57">
        <f t="shared" si="6"/>
        <v>74.4576</v>
      </c>
    </row>
    <row r="432" spans="1:6" s="43" customFormat="1" ht="13.5" customHeight="1">
      <c r="A432" s="81" t="s">
        <v>49</v>
      </c>
      <c r="B432" s="82" t="s">
        <v>52</v>
      </c>
      <c r="C432" s="83">
        <v>15300</v>
      </c>
      <c r="D432" s="83">
        <v>5656.66</v>
      </c>
      <c r="E432" s="83"/>
      <c r="F432" s="57">
        <f t="shared" si="6"/>
        <v>36.971633986928104</v>
      </c>
    </row>
    <row r="433" spans="1:6" s="43" customFormat="1" ht="13.5" customHeight="1">
      <c r="A433" s="81" t="s">
        <v>50</v>
      </c>
      <c r="B433" s="82" t="s">
        <v>5</v>
      </c>
      <c r="C433" s="83">
        <v>2100</v>
      </c>
      <c r="D433" s="83">
        <v>777.96</v>
      </c>
      <c r="E433" s="83"/>
      <c r="F433" s="96">
        <f t="shared" si="6"/>
        <v>37.04571428571429</v>
      </c>
    </row>
    <row r="434" spans="1:6" s="111" customFormat="1" ht="13.5" customHeight="1">
      <c r="A434" s="302" t="s">
        <v>73</v>
      </c>
      <c r="B434" s="303" t="s">
        <v>9</v>
      </c>
      <c r="C434" s="304">
        <v>6800</v>
      </c>
      <c r="D434" s="304">
        <v>5100</v>
      </c>
      <c r="E434" s="304"/>
      <c r="F434" s="110">
        <f>D434/C434*100</f>
        <v>75</v>
      </c>
    </row>
    <row r="435" spans="1:6" s="204" customFormat="1" ht="13.5" customHeight="1">
      <c r="A435" s="200" t="s">
        <v>139</v>
      </c>
      <c r="B435" s="201" t="s">
        <v>140</v>
      </c>
      <c r="C435" s="202">
        <f>SUM(C436)</f>
        <v>65628</v>
      </c>
      <c r="D435" s="202">
        <f>SUM(D436)</f>
        <v>60152.34</v>
      </c>
      <c r="E435" s="202">
        <f>SUM(E436)</f>
        <v>60152.34</v>
      </c>
      <c r="F435" s="110">
        <f t="shared" si="6"/>
        <v>91.65651855915158</v>
      </c>
    </row>
    <row r="436" spans="1:6" s="111" customFormat="1" ht="13.5" customHeight="1">
      <c r="A436" s="217" t="s">
        <v>141</v>
      </c>
      <c r="B436" s="206" t="s">
        <v>265</v>
      </c>
      <c r="C436" s="218">
        <v>65628</v>
      </c>
      <c r="D436" s="218">
        <v>60152.34</v>
      </c>
      <c r="E436" s="218">
        <v>60152.34</v>
      </c>
      <c r="F436" s="110">
        <f t="shared" si="6"/>
        <v>91.65651855915158</v>
      </c>
    </row>
    <row r="437" spans="1:6" s="10" customFormat="1" ht="13.5" customHeight="1">
      <c r="A437" s="67" t="s">
        <v>111</v>
      </c>
      <c r="B437" s="68" t="s">
        <v>255</v>
      </c>
      <c r="C437" s="69">
        <f>SUM(C439+C443+C447+C456+C461+C468+C470)</f>
        <v>2022249.49</v>
      </c>
      <c r="D437" s="69">
        <f>SUM(D439+D443+D447+D456+D461+D468+D470)</f>
        <v>855552.61</v>
      </c>
      <c r="E437" s="69">
        <f>SUM(E439+E443+E447+E456+E461+E468+E470)</f>
        <v>0</v>
      </c>
      <c r="F437" s="133">
        <f t="shared" si="6"/>
        <v>42.30697617829539</v>
      </c>
    </row>
    <row r="438" spans="1:6" s="10" customFormat="1" ht="13.5" customHeight="1">
      <c r="A438" s="67"/>
      <c r="B438" s="68" t="s">
        <v>256</v>
      </c>
      <c r="C438" s="69"/>
      <c r="D438" s="69"/>
      <c r="E438" s="69"/>
      <c r="F438" s="27"/>
    </row>
    <row r="439" spans="1:6" s="43" customFormat="1" ht="13.5" customHeight="1">
      <c r="A439" s="32" t="s">
        <v>112</v>
      </c>
      <c r="B439" s="33" t="s">
        <v>113</v>
      </c>
      <c r="C439" s="44">
        <f>SUM(C440:C442)</f>
        <v>664549.49</v>
      </c>
      <c r="D439" s="44">
        <f>SUM(D440:D442)</f>
        <v>194206.13</v>
      </c>
      <c r="E439" s="44">
        <f>SUM(E440:E442)</f>
        <v>0</v>
      </c>
      <c r="F439" s="51">
        <f t="shared" si="6"/>
        <v>29.22372718997949</v>
      </c>
    </row>
    <row r="440" spans="1:6" s="43" customFormat="1" ht="13.5" customHeight="1">
      <c r="A440" s="52" t="s">
        <v>51</v>
      </c>
      <c r="B440" s="53" t="s">
        <v>56</v>
      </c>
      <c r="C440" s="54">
        <v>7000</v>
      </c>
      <c r="D440" s="54">
        <v>2235.6</v>
      </c>
      <c r="E440" s="54"/>
      <c r="F440" s="57">
        <f t="shared" si="6"/>
        <v>31.93714285714286</v>
      </c>
    </row>
    <row r="441" spans="1:6" s="43" customFormat="1" ht="13.5" customHeight="1">
      <c r="A441" s="81" t="s">
        <v>79</v>
      </c>
      <c r="B441" s="82" t="s">
        <v>8</v>
      </c>
      <c r="C441" s="83">
        <v>1000</v>
      </c>
      <c r="D441" s="83">
        <v>636</v>
      </c>
      <c r="E441" s="83"/>
      <c r="F441" s="57">
        <f t="shared" si="6"/>
        <v>63.6</v>
      </c>
    </row>
    <row r="442" spans="1:6" s="43" customFormat="1" ht="13.5" customHeight="1">
      <c r="A442" s="90" t="s">
        <v>31</v>
      </c>
      <c r="B442" s="91" t="s">
        <v>136</v>
      </c>
      <c r="C442" s="92">
        <v>656549.49</v>
      </c>
      <c r="D442" s="92">
        <v>191334.53</v>
      </c>
      <c r="E442" s="92"/>
      <c r="F442" s="94">
        <f t="shared" si="6"/>
        <v>29.14243829509334</v>
      </c>
    </row>
    <row r="443" spans="1:6" s="43" customFormat="1" ht="13.5" customHeight="1">
      <c r="A443" s="32" t="s">
        <v>114</v>
      </c>
      <c r="B443" s="33" t="s">
        <v>115</v>
      </c>
      <c r="C443" s="44">
        <f>SUM(C444:C446)</f>
        <v>10500</v>
      </c>
      <c r="D443" s="44">
        <f>SUM(D444:D446)</f>
        <v>2656.7</v>
      </c>
      <c r="E443" s="44">
        <f>SUM(E444:E446)</f>
        <v>0</v>
      </c>
      <c r="F443" s="51">
        <f t="shared" si="6"/>
        <v>25.30190476190476</v>
      </c>
    </row>
    <row r="444" spans="1:6" s="43" customFormat="1" ht="13.5" customHeight="1">
      <c r="A444" s="52" t="s">
        <v>78</v>
      </c>
      <c r="B444" s="53" t="s">
        <v>132</v>
      </c>
      <c r="C444" s="54">
        <v>2000</v>
      </c>
      <c r="D444" s="54">
        <v>307.6</v>
      </c>
      <c r="E444" s="54"/>
      <c r="F444" s="57">
        <f t="shared" si="6"/>
        <v>15.380000000000003</v>
      </c>
    </row>
    <row r="445" spans="1:6" s="43" customFormat="1" ht="13.5" customHeight="1">
      <c r="A445" s="58" t="s">
        <v>43</v>
      </c>
      <c r="B445" s="59" t="s">
        <v>44</v>
      </c>
      <c r="C445" s="60">
        <v>1500</v>
      </c>
      <c r="D445" s="60">
        <v>0</v>
      </c>
      <c r="E445" s="60"/>
      <c r="F445" s="57"/>
    </row>
    <row r="446" spans="1:6" s="43" customFormat="1" ht="13.5" customHeight="1">
      <c r="A446" s="90" t="s">
        <v>51</v>
      </c>
      <c r="B446" s="91" t="s">
        <v>56</v>
      </c>
      <c r="C446" s="92">
        <v>7000</v>
      </c>
      <c r="D446" s="92">
        <v>2349.1</v>
      </c>
      <c r="E446" s="92"/>
      <c r="F446" s="94">
        <f t="shared" si="6"/>
        <v>33.558571428571426</v>
      </c>
    </row>
    <row r="447" spans="1:6" s="37" customFormat="1" ht="13.5" customHeight="1">
      <c r="A447" s="32" t="s">
        <v>116</v>
      </c>
      <c r="B447" s="33" t="s">
        <v>117</v>
      </c>
      <c r="C447" s="44">
        <f>SUM(C448:C449)</f>
        <v>305000</v>
      </c>
      <c r="D447" s="44">
        <f>SUM(D448:D449)</f>
        <v>131901.28</v>
      </c>
      <c r="E447" s="44">
        <f>SUM(E448:E449)</f>
        <v>0</v>
      </c>
      <c r="F447" s="36">
        <f t="shared" si="6"/>
        <v>43.24632131147541</v>
      </c>
    </row>
    <row r="448" spans="1:6" s="37" customFormat="1" ht="13.5" customHeight="1">
      <c r="A448" s="58" t="s">
        <v>37</v>
      </c>
      <c r="B448" s="59" t="s">
        <v>39</v>
      </c>
      <c r="C448" s="60">
        <v>5000</v>
      </c>
      <c r="D448" s="60">
        <v>0</v>
      </c>
      <c r="E448" s="60"/>
      <c r="F448" s="57"/>
    </row>
    <row r="449" spans="1:6" s="43" customFormat="1" ht="13.5" customHeight="1" thickBot="1">
      <c r="A449" s="102" t="s">
        <v>51</v>
      </c>
      <c r="B449" s="103" t="s">
        <v>56</v>
      </c>
      <c r="C449" s="104">
        <v>300000</v>
      </c>
      <c r="D449" s="104">
        <v>131901.28</v>
      </c>
      <c r="E449" s="104"/>
      <c r="F449" s="105">
        <f t="shared" si="6"/>
        <v>43.96709333333334</v>
      </c>
    </row>
    <row r="450" spans="1:6" s="43" customFormat="1" ht="13.5" customHeight="1" thickTop="1">
      <c r="A450" s="181"/>
      <c r="B450" s="182"/>
      <c r="C450" s="276"/>
      <c r="D450" s="276"/>
      <c r="E450" s="276"/>
      <c r="F450" s="183"/>
    </row>
    <row r="451" spans="1:6" s="43" customFormat="1" ht="13.5" customHeight="1">
      <c r="A451" s="278"/>
      <c r="B451" s="279"/>
      <c r="C451" s="280"/>
      <c r="D451" s="280"/>
      <c r="E451" s="280"/>
      <c r="F451" s="282"/>
    </row>
    <row r="452" spans="1:6" s="43" customFormat="1" ht="13.5" customHeight="1">
      <c r="A452" s="278"/>
      <c r="B452" s="279"/>
      <c r="C452" s="280"/>
      <c r="D452" s="280"/>
      <c r="E452" s="280"/>
      <c r="F452" s="282"/>
    </row>
    <row r="453" spans="1:6" s="43" customFormat="1" ht="13.5" customHeight="1">
      <c r="A453" s="278"/>
      <c r="B453" s="279"/>
      <c r="C453" s="280"/>
      <c r="D453" s="280"/>
      <c r="E453" s="280"/>
      <c r="F453" s="282"/>
    </row>
    <row r="454" spans="1:6" s="43" customFormat="1" ht="13.5" customHeight="1" thickBot="1">
      <c r="A454" s="184"/>
      <c r="B454" s="185"/>
      <c r="C454" s="283"/>
      <c r="D454" s="283"/>
      <c r="E454" s="283"/>
      <c r="F454" s="186"/>
    </row>
    <row r="455" spans="1:6" s="21" customFormat="1" ht="13.5" customHeight="1" thickBot="1" thickTop="1">
      <c r="A455" s="18">
        <v>1</v>
      </c>
      <c r="B455" s="19">
        <v>2</v>
      </c>
      <c r="C455" s="20">
        <v>3</v>
      </c>
      <c r="D455" s="20">
        <v>4</v>
      </c>
      <c r="E455" s="20">
        <v>5</v>
      </c>
      <c r="F455" s="25">
        <v>6</v>
      </c>
    </row>
    <row r="456" spans="1:6" s="37" customFormat="1" ht="13.5" customHeight="1">
      <c r="A456" s="32" t="s">
        <v>119</v>
      </c>
      <c r="B456" s="33" t="s">
        <v>120</v>
      </c>
      <c r="C456" s="44">
        <f>SUM(C457:C460)</f>
        <v>200600</v>
      </c>
      <c r="D456" s="44">
        <f>SUM(D457:D460)</f>
        <v>63019.81</v>
      </c>
      <c r="E456" s="44">
        <f>SUM(E457:E460)</f>
        <v>0</v>
      </c>
      <c r="F456" s="51">
        <f t="shared" si="6"/>
        <v>31.415658025922234</v>
      </c>
    </row>
    <row r="457" spans="1:6" s="37" customFormat="1" ht="13.5" customHeight="1">
      <c r="A457" s="52" t="s">
        <v>194</v>
      </c>
      <c r="B457" s="53" t="s">
        <v>195</v>
      </c>
      <c r="C457" s="54">
        <v>4600</v>
      </c>
      <c r="D457" s="54">
        <v>2154</v>
      </c>
      <c r="E457" s="54"/>
      <c r="F457" s="71">
        <f>D457/C457*100</f>
        <v>46.82608695652174</v>
      </c>
    </row>
    <row r="458" spans="1:6" s="43" customFormat="1" ht="13.5" customHeight="1">
      <c r="A458" s="81" t="s">
        <v>37</v>
      </c>
      <c r="B458" s="82" t="s">
        <v>39</v>
      </c>
      <c r="C458" s="83">
        <v>25000</v>
      </c>
      <c r="D458" s="83">
        <v>18105.12</v>
      </c>
      <c r="E458" s="83"/>
      <c r="F458" s="96">
        <f t="shared" si="6"/>
        <v>72.42048</v>
      </c>
    </row>
    <row r="459" spans="1:6" s="43" customFormat="1" ht="13.5" customHeight="1">
      <c r="A459" s="81" t="s">
        <v>51</v>
      </c>
      <c r="B459" s="82" t="s">
        <v>56</v>
      </c>
      <c r="C459" s="83">
        <v>81000</v>
      </c>
      <c r="D459" s="83">
        <v>27240.69</v>
      </c>
      <c r="E459" s="83"/>
      <c r="F459" s="96">
        <f t="shared" si="6"/>
        <v>33.630481481481475</v>
      </c>
    </row>
    <row r="460" spans="1:6" s="43" customFormat="1" ht="13.5" customHeight="1">
      <c r="A460" s="90" t="s">
        <v>31</v>
      </c>
      <c r="B460" s="91" t="s">
        <v>136</v>
      </c>
      <c r="C460" s="92">
        <v>90000</v>
      </c>
      <c r="D460" s="92">
        <v>15520</v>
      </c>
      <c r="E460" s="92"/>
      <c r="F460" s="96">
        <f t="shared" si="6"/>
        <v>17.244444444444447</v>
      </c>
    </row>
    <row r="461" spans="1:6" s="37" customFormat="1" ht="13.5" customHeight="1">
      <c r="A461" s="121" t="s">
        <v>118</v>
      </c>
      <c r="B461" s="122" t="s">
        <v>121</v>
      </c>
      <c r="C461" s="123">
        <f>SUM(C462:C467)</f>
        <v>632000</v>
      </c>
      <c r="D461" s="123">
        <f>SUM(D462:D467)</f>
        <v>339072.11</v>
      </c>
      <c r="E461" s="123">
        <f>SUM(E462:E467)</f>
        <v>0</v>
      </c>
      <c r="F461" s="51">
        <f t="shared" si="6"/>
        <v>53.650650316455696</v>
      </c>
    </row>
    <row r="462" spans="1:6" s="37" customFormat="1" ht="13.5" customHeight="1">
      <c r="A462" s="58" t="s">
        <v>194</v>
      </c>
      <c r="B462" s="59" t="s">
        <v>195</v>
      </c>
      <c r="C462" s="60">
        <v>5000</v>
      </c>
      <c r="D462" s="60">
        <v>2000</v>
      </c>
      <c r="E462" s="60"/>
      <c r="F462" s="57">
        <f t="shared" si="6"/>
        <v>40</v>
      </c>
    </row>
    <row r="463" spans="1:6" s="43" customFormat="1" ht="13.5" customHeight="1">
      <c r="A463" s="81" t="s">
        <v>37</v>
      </c>
      <c r="B463" s="82" t="s">
        <v>39</v>
      </c>
      <c r="C463" s="83">
        <v>16000</v>
      </c>
      <c r="D463" s="83">
        <v>10964.14</v>
      </c>
      <c r="E463" s="83"/>
      <c r="F463" s="57">
        <f t="shared" si="6"/>
        <v>68.52587499999998</v>
      </c>
    </row>
    <row r="464" spans="1:6" s="43" customFormat="1" ht="13.5" customHeight="1">
      <c r="A464" s="81" t="s">
        <v>78</v>
      </c>
      <c r="B464" s="82" t="s">
        <v>132</v>
      </c>
      <c r="C464" s="83">
        <v>220000</v>
      </c>
      <c r="D464" s="83">
        <v>121566</v>
      </c>
      <c r="E464" s="83"/>
      <c r="F464" s="57">
        <f t="shared" si="6"/>
        <v>55.257272727272735</v>
      </c>
    </row>
    <row r="465" spans="1:6" s="43" customFormat="1" ht="13.5" customHeight="1">
      <c r="A465" s="81" t="s">
        <v>43</v>
      </c>
      <c r="B465" s="82" t="s">
        <v>44</v>
      </c>
      <c r="C465" s="83">
        <v>70000</v>
      </c>
      <c r="D465" s="83">
        <v>29628.98</v>
      </c>
      <c r="E465" s="83"/>
      <c r="F465" s="57">
        <f t="shared" si="6"/>
        <v>42.32711428571429</v>
      </c>
    </row>
    <row r="466" spans="1:6" s="43" customFormat="1" ht="13.5" customHeight="1">
      <c r="A466" s="81" t="s">
        <v>51</v>
      </c>
      <c r="B466" s="82" t="s">
        <v>56</v>
      </c>
      <c r="C466" s="83">
        <v>21000</v>
      </c>
      <c r="D466" s="83">
        <v>19350.44</v>
      </c>
      <c r="E466" s="83"/>
      <c r="F466" s="57">
        <f t="shared" si="6"/>
        <v>92.14495238095238</v>
      </c>
    </row>
    <row r="467" spans="1:6" s="43" customFormat="1" ht="13.5" customHeight="1">
      <c r="A467" s="90" t="s">
        <v>31</v>
      </c>
      <c r="B467" s="91" t="s">
        <v>136</v>
      </c>
      <c r="C467" s="92">
        <v>300000</v>
      </c>
      <c r="D467" s="92">
        <v>155562.55</v>
      </c>
      <c r="E467" s="92"/>
      <c r="F467" s="94">
        <f t="shared" si="6"/>
        <v>51.854183333333324</v>
      </c>
    </row>
    <row r="468" spans="1:6" s="43" customFormat="1" ht="13.5" customHeight="1">
      <c r="A468" s="32" t="s">
        <v>161</v>
      </c>
      <c r="B468" s="33" t="s">
        <v>162</v>
      </c>
      <c r="C468" s="44">
        <f>SUM(C469)</f>
        <v>80000</v>
      </c>
      <c r="D468" s="44">
        <f>SUM(D469)</f>
        <v>0</v>
      </c>
      <c r="E468" s="44">
        <f>SUM(E469)</f>
        <v>0</v>
      </c>
      <c r="F468" s="51"/>
    </row>
    <row r="469" spans="1:6" s="43" customFormat="1" ht="13.5" customHeight="1">
      <c r="A469" s="235" t="s">
        <v>163</v>
      </c>
      <c r="B469" s="236" t="s">
        <v>259</v>
      </c>
      <c r="C469" s="237">
        <v>80000</v>
      </c>
      <c r="D469" s="237">
        <v>0</v>
      </c>
      <c r="E469" s="237"/>
      <c r="F469" s="42"/>
    </row>
    <row r="470" spans="1:6" s="37" customFormat="1" ht="13.5" customHeight="1">
      <c r="A470" s="32" t="s">
        <v>122</v>
      </c>
      <c r="B470" s="33" t="s">
        <v>4</v>
      </c>
      <c r="C470" s="44">
        <f>SUM(C471:C473)</f>
        <v>129600</v>
      </c>
      <c r="D470" s="44">
        <f>SUM(D471:D473)</f>
        <v>124696.58</v>
      </c>
      <c r="E470" s="44">
        <f>SUM(E471:E473)</f>
        <v>0</v>
      </c>
      <c r="F470" s="36">
        <f t="shared" si="6"/>
        <v>96.21649691358026</v>
      </c>
    </row>
    <row r="471" spans="1:6" s="37" customFormat="1" ht="13.5" customHeight="1">
      <c r="A471" s="52" t="s">
        <v>37</v>
      </c>
      <c r="B471" s="53" t="s">
        <v>39</v>
      </c>
      <c r="C471" s="54">
        <v>1000</v>
      </c>
      <c r="D471" s="54">
        <v>0</v>
      </c>
      <c r="E471" s="54"/>
      <c r="F471" s="71"/>
    </row>
    <row r="472" spans="1:6" s="43" customFormat="1" ht="13.5" customHeight="1">
      <c r="A472" s="81" t="s">
        <v>51</v>
      </c>
      <c r="B472" s="82" t="s">
        <v>210</v>
      </c>
      <c r="C472" s="83">
        <v>12000</v>
      </c>
      <c r="D472" s="83">
        <v>8096.58</v>
      </c>
      <c r="E472" s="83"/>
      <c r="F472" s="96">
        <f t="shared" si="6"/>
        <v>67.47149999999999</v>
      </c>
    </row>
    <row r="473" spans="1:6" s="43" customFormat="1" ht="13.5" customHeight="1" thickBot="1">
      <c r="A473" s="72" t="s">
        <v>289</v>
      </c>
      <c r="B473" s="73" t="s">
        <v>302</v>
      </c>
      <c r="C473" s="74">
        <v>116600</v>
      </c>
      <c r="D473" s="74">
        <v>116600</v>
      </c>
      <c r="E473" s="74"/>
      <c r="F473" s="96">
        <f t="shared" si="6"/>
        <v>100</v>
      </c>
    </row>
    <row r="474" spans="1:6" s="10" customFormat="1" ht="13.5" customHeight="1">
      <c r="A474" s="63" t="s">
        <v>123</v>
      </c>
      <c r="B474" s="64" t="s">
        <v>257</v>
      </c>
      <c r="C474" s="65">
        <f>SUM(C476+C478)</f>
        <v>1331124.4</v>
      </c>
      <c r="D474" s="65">
        <f>SUM(D476+D478)</f>
        <v>917438.6599999999</v>
      </c>
      <c r="E474" s="65">
        <f>SUM(E476+E478)</f>
        <v>0</v>
      </c>
      <c r="F474" s="192">
        <f t="shared" si="6"/>
        <v>68.922082714433</v>
      </c>
    </row>
    <row r="475" spans="1:6" s="10" customFormat="1" ht="13.5" customHeight="1">
      <c r="A475" s="67"/>
      <c r="B475" s="68" t="s">
        <v>258</v>
      </c>
      <c r="C475" s="69"/>
      <c r="D475" s="69"/>
      <c r="E475" s="69"/>
      <c r="F475" s="27"/>
    </row>
    <row r="476" spans="1:6" s="37" customFormat="1" ht="13.5" customHeight="1">
      <c r="A476" s="32" t="s">
        <v>124</v>
      </c>
      <c r="B476" s="33" t="s">
        <v>125</v>
      </c>
      <c r="C476" s="44">
        <f>SUM(C477)</f>
        <v>1099324.4</v>
      </c>
      <c r="D476" s="44">
        <f>SUM(D477)</f>
        <v>796411.11</v>
      </c>
      <c r="E476" s="44">
        <f>SUM(E477)</f>
        <v>0</v>
      </c>
      <c r="F476" s="36">
        <f t="shared" si="6"/>
        <v>72.445504711803</v>
      </c>
    </row>
    <row r="477" spans="1:6" s="43" customFormat="1" ht="13.5" customHeight="1">
      <c r="A477" s="46" t="s">
        <v>269</v>
      </c>
      <c r="B477" s="47" t="s">
        <v>277</v>
      </c>
      <c r="C477" s="48">
        <v>1099324.4</v>
      </c>
      <c r="D477" s="48">
        <v>796411.11</v>
      </c>
      <c r="E477" s="48"/>
      <c r="F477" s="42">
        <f t="shared" si="6"/>
        <v>72.445504711803</v>
      </c>
    </row>
    <row r="478" spans="1:6" s="43" customFormat="1" ht="13.5" customHeight="1">
      <c r="A478" s="121" t="s">
        <v>126</v>
      </c>
      <c r="B478" s="122" t="s">
        <v>11</v>
      </c>
      <c r="C478" s="123">
        <f>SUM(C479:C488)</f>
        <v>231800</v>
      </c>
      <c r="D478" s="123">
        <f>SUM(D479:D488)</f>
        <v>121027.54999999999</v>
      </c>
      <c r="E478" s="123">
        <f>SUM(E479:E488)</f>
        <v>0</v>
      </c>
      <c r="F478" s="36">
        <f t="shared" si="6"/>
        <v>52.21205780845556</v>
      </c>
    </row>
    <row r="479" spans="1:6" s="43" customFormat="1" ht="13.5" customHeight="1">
      <c r="A479" s="52" t="s">
        <v>269</v>
      </c>
      <c r="B479" s="53" t="s">
        <v>277</v>
      </c>
      <c r="C479" s="54">
        <v>209968</v>
      </c>
      <c r="D479" s="54">
        <v>99200</v>
      </c>
      <c r="E479" s="54"/>
      <c r="F479" s="71">
        <f t="shared" si="6"/>
        <v>47.24529452106987</v>
      </c>
    </row>
    <row r="480" spans="1:6" s="43" customFormat="1" ht="13.5" customHeight="1">
      <c r="A480" s="81" t="s">
        <v>70</v>
      </c>
      <c r="B480" s="82" t="s">
        <v>38</v>
      </c>
      <c r="C480" s="83">
        <v>7640</v>
      </c>
      <c r="D480" s="83">
        <v>7639.7</v>
      </c>
      <c r="E480" s="83"/>
      <c r="F480" s="96">
        <f t="shared" si="6"/>
        <v>99.99607329842932</v>
      </c>
    </row>
    <row r="481" spans="1:6" s="43" customFormat="1" ht="13.5" customHeight="1">
      <c r="A481" s="81" t="s">
        <v>71</v>
      </c>
      <c r="B481" s="82" t="s">
        <v>131</v>
      </c>
      <c r="C481" s="83">
        <v>7597</v>
      </c>
      <c r="D481" s="83">
        <v>7596.82</v>
      </c>
      <c r="E481" s="83"/>
      <c r="F481" s="96">
        <f t="shared" si="6"/>
        <v>99.99763064367512</v>
      </c>
    </row>
    <row r="482" spans="1:6" s="43" customFormat="1" ht="13.5" customHeight="1">
      <c r="A482" s="81" t="s">
        <v>49</v>
      </c>
      <c r="B482" s="82" t="s">
        <v>52</v>
      </c>
      <c r="C482" s="83">
        <v>3032</v>
      </c>
      <c r="D482" s="83">
        <v>3031.06</v>
      </c>
      <c r="E482" s="83"/>
      <c r="F482" s="96">
        <f t="shared" si="6"/>
        <v>99.96899736147758</v>
      </c>
    </row>
    <row r="483" spans="1:6" s="43" customFormat="1" ht="13.5" customHeight="1">
      <c r="A483" s="81" t="s">
        <v>50</v>
      </c>
      <c r="B483" s="82" t="s">
        <v>5</v>
      </c>
      <c r="C483" s="83">
        <v>420</v>
      </c>
      <c r="D483" s="83">
        <v>418.84</v>
      </c>
      <c r="E483" s="83"/>
      <c r="F483" s="96">
        <f t="shared" si="6"/>
        <v>99.72380952380952</v>
      </c>
    </row>
    <row r="484" spans="1:6" s="43" customFormat="1" ht="13.5" customHeight="1">
      <c r="A484" s="81" t="s">
        <v>194</v>
      </c>
      <c r="B484" s="82" t="s">
        <v>195</v>
      </c>
      <c r="C484" s="83">
        <v>332</v>
      </c>
      <c r="D484" s="83">
        <v>331.3</v>
      </c>
      <c r="E484" s="83"/>
      <c r="F484" s="96">
        <f aca="true" t="shared" si="7" ref="F484:F515">D484/C484*100</f>
        <v>99.78915662650603</v>
      </c>
    </row>
    <row r="485" spans="1:6" s="43" customFormat="1" ht="13.5" customHeight="1">
      <c r="A485" s="81" t="s">
        <v>37</v>
      </c>
      <c r="B485" s="82" t="s">
        <v>39</v>
      </c>
      <c r="C485" s="83">
        <v>180</v>
      </c>
      <c r="D485" s="83">
        <v>180</v>
      </c>
      <c r="E485" s="83"/>
      <c r="F485" s="96">
        <f t="shared" si="7"/>
        <v>100</v>
      </c>
    </row>
    <row r="486" spans="1:6" s="43" customFormat="1" ht="13.5" customHeight="1">
      <c r="A486" s="81" t="s">
        <v>88</v>
      </c>
      <c r="B486" s="82" t="s">
        <v>135</v>
      </c>
      <c r="C486" s="83">
        <v>449</v>
      </c>
      <c r="D486" s="83">
        <v>449</v>
      </c>
      <c r="E486" s="83"/>
      <c r="F486" s="96">
        <f t="shared" si="7"/>
        <v>100</v>
      </c>
    </row>
    <row r="487" spans="1:6" s="43" customFormat="1" ht="13.5" customHeight="1">
      <c r="A487" s="81" t="s">
        <v>78</v>
      </c>
      <c r="B487" s="82" t="s">
        <v>132</v>
      </c>
      <c r="C487" s="83">
        <v>43</v>
      </c>
      <c r="D487" s="83">
        <v>42.52</v>
      </c>
      <c r="E487" s="83"/>
      <c r="F487" s="96">
        <f t="shared" si="7"/>
        <v>98.88372093023257</v>
      </c>
    </row>
    <row r="488" spans="1:6" s="43" customFormat="1" ht="13.5" customHeight="1" thickBot="1">
      <c r="A488" s="72" t="s">
        <v>51</v>
      </c>
      <c r="B488" s="73" t="s">
        <v>56</v>
      </c>
      <c r="C488" s="74">
        <v>2139</v>
      </c>
      <c r="D488" s="74">
        <v>2138.31</v>
      </c>
      <c r="E488" s="74"/>
      <c r="F488" s="76">
        <f t="shared" si="7"/>
        <v>99.96774193548387</v>
      </c>
    </row>
    <row r="489" spans="1:6" s="10" customFormat="1" ht="13.5" customHeight="1">
      <c r="A489" s="172" t="s">
        <v>127</v>
      </c>
      <c r="B489" s="173" t="s">
        <v>128</v>
      </c>
      <c r="C489" s="174">
        <f>SUM(C490+C493)</f>
        <v>3029034.57</v>
      </c>
      <c r="D489" s="174">
        <f>SUM(D490+D493)</f>
        <v>354491.32999999996</v>
      </c>
      <c r="E489" s="174">
        <f>SUM(E490+E493)</f>
        <v>0</v>
      </c>
      <c r="F489" s="301">
        <f t="shared" si="7"/>
        <v>11.70311271818862</v>
      </c>
    </row>
    <row r="490" spans="1:6" s="43" customFormat="1" ht="13.5" customHeight="1">
      <c r="A490" s="32" t="s">
        <v>166</v>
      </c>
      <c r="B490" s="33" t="s">
        <v>167</v>
      </c>
      <c r="C490" s="44">
        <f>SUM(C491:C492)</f>
        <v>2291294.57</v>
      </c>
      <c r="D490" s="44">
        <f>SUM(D491:D492)</f>
        <v>12984.6</v>
      </c>
      <c r="E490" s="44">
        <f>SUM(E491:E492)</f>
        <v>0</v>
      </c>
      <c r="F490" s="51">
        <f t="shared" si="7"/>
        <v>0.5666927408639563</v>
      </c>
    </row>
    <row r="491" spans="1:6" s="43" customFormat="1" ht="13.5" customHeight="1">
      <c r="A491" s="81" t="s">
        <v>187</v>
      </c>
      <c r="B491" s="82" t="s">
        <v>189</v>
      </c>
      <c r="C491" s="83">
        <v>1677015</v>
      </c>
      <c r="D491" s="83">
        <v>9150</v>
      </c>
      <c r="E491" s="83"/>
      <c r="F491" s="57">
        <f t="shared" si="7"/>
        <v>0.5456122932710799</v>
      </c>
    </row>
    <row r="492" spans="1:6" s="43" customFormat="1" ht="13.5" customHeight="1">
      <c r="A492" s="81" t="s">
        <v>188</v>
      </c>
      <c r="B492" s="82" t="s">
        <v>190</v>
      </c>
      <c r="C492" s="83">
        <v>614279.57</v>
      </c>
      <c r="D492" s="83">
        <v>3834.6</v>
      </c>
      <c r="E492" s="83"/>
      <c r="F492" s="94">
        <f t="shared" si="7"/>
        <v>0.6242434531885865</v>
      </c>
    </row>
    <row r="493" spans="1:6" s="37" customFormat="1" ht="13.5" customHeight="1">
      <c r="A493" s="32" t="s">
        <v>129</v>
      </c>
      <c r="B493" s="33" t="s">
        <v>130</v>
      </c>
      <c r="C493" s="44">
        <f>SUM(C494+C495+C496+C497+C498+C499+C500+C501+C502+C503+C504+C511+C512+C513+C514+C515)</f>
        <v>737740</v>
      </c>
      <c r="D493" s="44">
        <f>SUM(D494+D495+D496+D497+D498+D499+D500+D501+D502+D503+D504+D511+D512+D513+D514+D515)</f>
        <v>341506.73</v>
      </c>
      <c r="E493" s="44">
        <f>SUM(E494+E495+E496+E497+E498+E499+E500+E501+E502+E503+E504+E511+E512+E513+E514+E515)</f>
        <v>0</v>
      </c>
      <c r="F493" s="36">
        <f t="shared" si="7"/>
        <v>46.2909331200694</v>
      </c>
    </row>
    <row r="494" spans="1:6" s="43" customFormat="1" ht="13.5" customHeight="1">
      <c r="A494" s="52" t="s">
        <v>290</v>
      </c>
      <c r="B494" s="53" t="s">
        <v>303</v>
      </c>
      <c r="C494" s="54">
        <v>65500</v>
      </c>
      <c r="D494" s="54">
        <v>0</v>
      </c>
      <c r="E494" s="54"/>
      <c r="F494" s="71"/>
    </row>
    <row r="495" spans="1:6" s="43" customFormat="1" ht="13.5" customHeight="1">
      <c r="A495" s="81" t="s">
        <v>291</v>
      </c>
      <c r="B495" s="82" t="s">
        <v>303</v>
      </c>
      <c r="C495" s="83">
        <v>10000</v>
      </c>
      <c r="D495" s="83">
        <v>10000</v>
      </c>
      <c r="E495" s="83"/>
      <c r="F495" s="96">
        <v>100</v>
      </c>
    </row>
    <row r="496" spans="1:6" s="43" customFormat="1" ht="13.5" customHeight="1">
      <c r="A496" s="38" t="s">
        <v>70</v>
      </c>
      <c r="B496" s="39" t="s">
        <v>38</v>
      </c>
      <c r="C496" s="40">
        <v>238000</v>
      </c>
      <c r="D496" s="40">
        <v>115328.55</v>
      </c>
      <c r="E496" s="40"/>
      <c r="F496" s="57">
        <f t="shared" si="7"/>
        <v>48.45737394957983</v>
      </c>
    </row>
    <row r="497" spans="1:6" s="43" customFormat="1" ht="13.5" customHeight="1">
      <c r="A497" s="81" t="s">
        <v>71</v>
      </c>
      <c r="B497" s="238" t="s">
        <v>131</v>
      </c>
      <c r="C497" s="125">
        <v>16100</v>
      </c>
      <c r="D497" s="125">
        <v>16100</v>
      </c>
      <c r="E497" s="239"/>
      <c r="F497" s="96">
        <f t="shared" si="7"/>
        <v>100</v>
      </c>
    </row>
    <row r="498" spans="1:6" s="43" customFormat="1" ht="13.5" customHeight="1">
      <c r="A498" s="81" t="s">
        <v>49</v>
      </c>
      <c r="B498" s="238" t="s">
        <v>52</v>
      </c>
      <c r="C498" s="125">
        <v>48300</v>
      </c>
      <c r="D498" s="125">
        <v>20847.7</v>
      </c>
      <c r="E498" s="239"/>
      <c r="F498" s="96">
        <f t="shared" si="7"/>
        <v>43.16293995859213</v>
      </c>
    </row>
    <row r="499" spans="1:6" s="43" customFormat="1" ht="13.5" customHeight="1">
      <c r="A499" s="81" t="s">
        <v>50</v>
      </c>
      <c r="B499" s="238" t="s">
        <v>5</v>
      </c>
      <c r="C499" s="125">
        <v>6300</v>
      </c>
      <c r="D499" s="125">
        <v>2709.18</v>
      </c>
      <c r="E499" s="239"/>
      <c r="F499" s="96">
        <f t="shared" si="7"/>
        <v>43.002857142857145</v>
      </c>
    </row>
    <row r="500" spans="1:6" s="43" customFormat="1" ht="13.5" customHeight="1">
      <c r="A500" s="81" t="s">
        <v>194</v>
      </c>
      <c r="B500" s="238" t="s">
        <v>195</v>
      </c>
      <c r="C500" s="125">
        <v>63570</v>
      </c>
      <c r="D500" s="125">
        <v>50775</v>
      </c>
      <c r="E500" s="239"/>
      <c r="F500" s="96">
        <f t="shared" si="7"/>
        <v>79.87258140632375</v>
      </c>
    </row>
    <row r="501" spans="1:6" s="43" customFormat="1" ht="13.5" customHeight="1">
      <c r="A501" s="81" t="s">
        <v>37</v>
      </c>
      <c r="B501" s="238" t="s">
        <v>39</v>
      </c>
      <c r="C501" s="125">
        <v>47840</v>
      </c>
      <c r="D501" s="125">
        <v>32878.8</v>
      </c>
      <c r="E501" s="239"/>
      <c r="F501" s="96">
        <f t="shared" si="7"/>
        <v>68.72658862876256</v>
      </c>
    </row>
    <row r="502" spans="1:6" s="43" customFormat="1" ht="13.5" customHeight="1">
      <c r="A502" s="81" t="s">
        <v>78</v>
      </c>
      <c r="B502" s="238" t="s">
        <v>132</v>
      </c>
      <c r="C502" s="125">
        <v>97000</v>
      </c>
      <c r="D502" s="125">
        <v>45048.87</v>
      </c>
      <c r="E502" s="239"/>
      <c r="F502" s="96">
        <f t="shared" si="7"/>
        <v>46.44213402061856</v>
      </c>
    </row>
    <row r="503" spans="1:6" s="43" customFormat="1" ht="13.5" customHeight="1">
      <c r="A503" s="81" t="s">
        <v>43</v>
      </c>
      <c r="B503" s="238" t="s">
        <v>44</v>
      </c>
      <c r="C503" s="125">
        <v>37000</v>
      </c>
      <c r="D503" s="125">
        <v>3621.94</v>
      </c>
      <c r="E503" s="239"/>
      <c r="F503" s="96">
        <f t="shared" si="7"/>
        <v>9.789027027027027</v>
      </c>
    </row>
    <row r="504" spans="1:6" s="43" customFormat="1" ht="13.5" customHeight="1" thickBot="1">
      <c r="A504" s="102" t="s">
        <v>212</v>
      </c>
      <c r="B504" s="240" t="s">
        <v>213</v>
      </c>
      <c r="C504" s="164">
        <v>2800</v>
      </c>
      <c r="D504" s="164">
        <v>2010</v>
      </c>
      <c r="E504" s="241"/>
      <c r="F504" s="105">
        <f>D504/C504*100</f>
        <v>71.78571428571429</v>
      </c>
    </row>
    <row r="505" spans="1:6" s="43" customFormat="1" ht="13.5" customHeight="1" thickTop="1">
      <c r="A505" s="181"/>
      <c r="B505" s="310"/>
      <c r="C505" s="285"/>
      <c r="D505" s="285"/>
      <c r="E505" s="311"/>
      <c r="F505" s="183"/>
    </row>
    <row r="506" spans="1:6" s="43" customFormat="1" ht="13.5" customHeight="1">
      <c r="A506" s="278"/>
      <c r="B506" s="312"/>
      <c r="C506" s="286"/>
      <c r="D506" s="286"/>
      <c r="E506" s="313"/>
      <c r="F506" s="282"/>
    </row>
    <row r="507" spans="1:6" s="43" customFormat="1" ht="13.5" customHeight="1">
      <c r="A507" s="278"/>
      <c r="B507" s="312"/>
      <c r="C507" s="286"/>
      <c r="D507" s="286"/>
      <c r="E507" s="313"/>
      <c r="F507" s="282"/>
    </row>
    <row r="508" spans="1:6" s="43" customFormat="1" ht="13.5" customHeight="1">
      <c r="A508" s="278"/>
      <c r="B508" s="312"/>
      <c r="C508" s="286"/>
      <c r="D508" s="286"/>
      <c r="E508" s="313"/>
      <c r="F508" s="282"/>
    </row>
    <row r="509" spans="1:6" s="43" customFormat="1" ht="13.5" customHeight="1" thickBot="1">
      <c r="A509" s="184"/>
      <c r="B509" s="314"/>
      <c r="C509" s="287"/>
      <c r="D509" s="287"/>
      <c r="E509" s="315"/>
      <c r="F509" s="186"/>
    </row>
    <row r="510" spans="1:6" s="21" customFormat="1" ht="13.5" customHeight="1" thickBot="1" thickTop="1">
      <c r="A510" s="18">
        <v>1</v>
      </c>
      <c r="B510" s="19">
        <v>2</v>
      </c>
      <c r="C510" s="20">
        <v>3</v>
      </c>
      <c r="D510" s="20">
        <v>4</v>
      </c>
      <c r="E510" s="20">
        <v>5</v>
      </c>
      <c r="F510" s="25">
        <v>6</v>
      </c>
    </row>
    <row r="511" spans="1:6" s="43" customFormat="1" ht="13.5" customHeight="1">
      <c r="A511" s="81" t="s">
        <v>51</v>
      </c>
      <c r="B511" s="238" t="s">
        <v>56</v>
      </c>
      <c r="C511" s="125">
        <v>69910</v>
      </c>
      <c r="D511" s="125">
        <v>28328.81</v>
      </c>
      <c r="E511" s="239"/>
      <c r="F511" s="96">
        <f t="shared" si="7"/>
        <v>40.52182806465456</v>
      </c>
    </row>
    <row r="512" spans="1:6" s="43" customFormat="1" ht="13.5" customHeight="1">
      <c r="A512" s="81" t="s">
        <v>204</v>
      </c>
      <c r="B512" s="82" t="s">
        <v>205</v>
      </c>
      <c r="C512" s="125">
        <v>1320</v>
      </c>
      <c r="D512" s="125">
        <v>431.88</v>
      </c>
      <c r="E512" s="239"/>
      <c r="F512" s="96">
        <f t="shared" si="7"/>
        <v>32.71818181818182</v>
      </c>
    </row>
    <row r="513" spans="1:6" s="43" customFormat="1" ht="13.5" customHeight="1">
      <c r="A513" s="81" t="s">
        <v>72</v>
      </c>
      <c r="B513" s="238" t="s">
        <v>18</v>
      </c>
      <c r="C513" s="125">
        <v>7600</v>
      </c>
      <c r="D513" s="125">
        <v>3241</v>
      </c>
      <c r="E513" s="239"/>
      <c r="F513" s="96">
        <f t="shared" si="7"/>
        <v>42.64473684210526</v>
      </c>
    </row>
    <row r="514" spans="1:6" s="43" customFormat="1" ht="13.5" customHeight="1">
      <c r="A514" s="81" t="s">
        <v>79</v>
      </c>
      <c r="B514" s="238" t="s">
        <v>8</v>
      </c>
      <c r="C514" s="125">
        <v>19300</v>
      </c>
      <c r="D514" s="125">
        <v>4875</v>
      </c>
      <c r="E514" s="239"/>
      <c r="F514" s="96">
        <f t="shared" si="7"/>
        <v>25.259067357512954</v>
      </c>
    </row>
    <row r="515" spans="1:6" s="43" customFormat="1" ht="13.5" customHeight="1" thickBot="1">
      <c r="A515" s="102" t="s">
        <v>73</v>
      </c>
      <c r="B515" s="240" t="s">
        <v>138</v>
      </c>
      <c r="C515" s="164">
        <v>7200</v>
      </c>
      <c r="D515" s="164">
        <v>5310</v>
      </c>
      <c r="E515" s="241"/>
      <c r="F515" s="96">
        <f t="shared" si="7"/>
        <v>73.75</v>
      </c>
    </row>
    <row r="516" spans="1:6" s="10" customFormat="1" ht="15.75" customHeight="1" thickBot="1" thickTop="1">
      <c r="A516" s="242" t="s">
        <v>19</v>
      </c>
      <c r="B516" s="243"/>
      <c r="C516" s="244">
        <f>SUM(C12+C20+C26+C35+C52+C70+C80+C126+C135+C138+C158+C185+C193+C200+C295+C318+C388+C427+C437+C474+C489)</f>
        <v>33258755.66</v>
      </c>
      <c r="D516" s="244">
        <f>SUM(D12+D20+D26+D35+D52+D70+D80+D126+D135+D138+D158+D185+D193+D200+D295+D318+D388+D427+D437+D474+D489)</f>
        <v>13072815.930000002</v>
      </c>
      <c r="E516" s="244">
        <f>SUM(E12+E20+E26+E35+E52+E70+E80+E126+E135+E138+E158+E185+E193+E200+E295+E318+E388+E427+E437+E474+E489)</f>
        <v>1510127.4300000002</v>
      </c>
      <c r="F516" s="245">
        <f>D516/C516*100</f>
        <v>39.30638916152404</v>
      </c>
    </row>
    <row r="517" spans="1:6" s="10" customFormat="1" ht="13.5" customHeight="1" thickTop="1">
      <c r="A517" s="246"/>
      <c r="B517" s="247" t="s">
        <v>144</v>
      </c>
      <c r="C517" s="248">
        <f>SUM(C519+C520)</f>
        <v>1994900</v>
      </c>
      <c r="D517" s="248">
        <f>SUM(D519+D520)</f>
        <v>1120314.02</v>
      </c>
      <c r="E517" s="248"/>
      <c r="F517" s="249">
        <f>D517/C517*100</f>
        <v>56.158906210837635</v>
      </c>
    </row>
    <row r="518" spans="1:6" s="111" customFormat="1" ht="13.5" customHeight="1">
      <c r="A518" s="250" t="s">
        <v>216</v>
      </c>
      <c r="B518" s="251" t="s">
        <v>217</v>
      </c>
      <c r="C518" s="252"/>
      <c r="D518" s="252"/>
      <c r="E518" s="252"/>
      <c r="F518" s="253"/>
    </row>
    <row r="519" spans="1:6" s="111" customFormat="1" ht="13.5" customHeight="1">
      <c r="A519" s="254"/>
      <c r="B519" s="255" t="s">
        <v>218</v>
      </c>
      <c r="C519" s="256">
        <v>1210800</v>
      </c>
      <c r="D519" s="256">
        <v>813264.02</v>
      </c>
      <c r="E519" s="256"/>
      <c r="F519" s="257">
        <f>D519/C519*100</f>
        <v>67.16749421869838</v>
      </c>
    </row>
    <row r="520" spans="1:6" s="111" customFormat="1" ht="13.5" customHeight="1" thickBot="1">
      <c r="A520" s="258" t="s">
        <v>145</v>
      </c>
      <c r="B520" s="259" t="s">
        <v>146</v>
      </c>
      <c r="C520" s="260">
        <v>784100</v>
      </c>
      <c r="D520" s="260">
        <v>307050</v>
      </c>
      <c r="E520" s="260"/>
      <c r="F520" s="261">
        <f>D520/C520*100</f>
        <v>39.15954597627854</v>
      </c>
    </row>
    <row r="521" spans="1:6" s="10" customFormat="1" ht="15.75" customHeight="1" thickBot="1">
      <c r="A521" s="262" t="s">
        <v>26</v>
      </c>
      <c r="B521" s="263"/>
      <c r="C521" s="264">
        <f>SUM(C516+C517)</f>
        <v>35253655.66</v>
      </c>
      <c r="D521" s="264">
        <f>SUM(D516+D517)</f>
        <v>14193129.950000001</v>
      </c>
      <c r="E521" s="264"/>
      <c r="F521" s="265">
        <f>D521/C521*100</f>
        <v>40.26002320690961</v>
      </c>
    </row>
    <row r="522" ht="13.5" customHeight="1" thickTop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</sheetData>
  <printOptions horizontalCentered="1"/>
  <pageMargins left="0.5905511811023623" right="0.5905511811023623" top="0.5905511811023623" bottom="0.4724409448818898" header="0.31496062992125984" footer="0.3149606299212598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2006-07-31T06:59:45Z</cp:lastPrinted>
  <dcterms:created xsi:type="dcterms:W3CDTF">1999-02-09T10:31:49Z</dcterms:created>
  <dcterms:modified xsi:type="dcterms:W3CDTF">2006-07-31T07:11:43Z</dcterms:modified>
  <cp:category/>
  <cp:version/>
  <cp:contentType/>
  <cp:contentStatus/>
</cp:coreProperties>
</file>