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8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'Arkusz1'!$A$1:$S$255</definedName>
  </definedNames>
  <calcPr fullCalcOnLoad="1"/>
</workbook>
</file>

<file path=xl/sharedStrings.xml><?xml version="1.0" encoding="utf-8"?>
<sst xmlns="http://schemas.openxmlformats.org/spreadsheetml/2006/main" count="367" uniqueCount="234">
  <si>
    <t>PRZYCHODY</t>
  </si>
  <si>
    <t>Dział</t>
  </si>
  <si>
    <t>Paragraf</t>
  </si>
  <si>
    <t>( żródło dochodów )</t>
  </si>
  <si>
    <t>%</t>
  </si>
  <si>
    <t>Rozdział</t>
  </si>
  <si>
    <t>Dochody i przychody ogółem:</t>
  </si>
  <si>
    <t>Dochody ogółem:</t>
  </si>
  <si>
    <t>010</t>
  </si>
  <si>
    <t>01095</t>
  </si>
  <si>
    <t>600</t>
  </si>
  <si>
    <t>60014</t>
  </si>
  <si>
    <t>60016</t>
  </si>
  <si>
    <t>ROLNICTWO i ŁOWIECTWO</t>
  </si>
  <si>
    <t>środki na dofinansowanie inwestycji ..</t>
  </si>
  <si>
    <t>Pozostała działalność</t>
  </si>
  <si>
    <t>wpływy z usług</t>
  </si>
  <si>
    <t>TRANSPORT i ŁĄCZNOŚĆ</t>
  </si>
  <si>
    <t>Drogi publiczne powiatowe</t>
  </si>
  <si>
    <t>dotacje celowe otrzymane z powiatu</t>
  </si>
  <si>
    <t>Drogi publiczne gminne</t>
  </si>
  <si>
    <t>700</t>
  </si>
  <si>
    <t>Gospodarka gruntami i nieruch</t>
  </si>
  <si>
    <t>dochody z najmu i dzierżawy</t>
  </si>
  <si>
    <t>otrzymane spadki, zapisy i darowizny</t>
  </si>
  <si>
    <t>wpływy z różnych dochodów</t>
  </si>
  <si>
    <t>750</t>
  </si>
  <si>
    <t>Urzędy wojewódzkie</t>
  </si>
  <si>
    <t>dotacje celowe otrzymane z budż.p...</t>
  </si>
  <si>
    <t>751</t>
  </si>
  <si>
    <t>75101</t>
  </si>
  <si>
    <t>Urzędy naczelnych organów...</t>
  </si>
  <si>
    <t>754</t>
  </si>
  <si>
    <t>75414</t>
  </si>
  <si>
    <t>Obrona cywilna</t>
  </si>
  <si>
    <t>756</t>
  </si>
  <si>
    <t>75615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</si>
  <si>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</si>
  <si>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</si>
  <si>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</si>
  <si>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</si>
  <si>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</si>
  <si>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eksploatacyjnej</t>
  </si>
  <si>
    <t>odsetki od nieterminowych wpłat ..</t>
  </si>
  <si>
    <t>Wpływy z opłaty skarbowej</t>
  </si>
  <si>
    <t>758</t>
  </si>
  <si>
    <t>RÓŻNE ROZLICZENIA</t>
  </si>
  <si>
    <t>Część oświatowa subw.ogóln..</t>
  </si>
  <si>
    <t>subwencje ogólne z budżetu państwa</t>
  </si>
  <si>
    <t>801</t>
  </si>
  <si>
    <t>OŚWIATA i WYCHOWANIE</t>
  </si>
  <si>
    <t>dotacje celowe otrzym.z budż.państ..</t>
  </si>
  <si>
    <t>Rodziny zastępcze</t>
  </si>
  <si>
    <t>Ośrodki pomocy społecznej</t>
  </si>
  <si>
    <t>Usługi opiekuńcze i specjalist..</t>
  </si>
  <si>
    <t>dotacje celowe - zad.bieżące,własne</t>
  </si>
  <si>
    <t>900</t>
  </si>
  <si>
    <t>GOSP.KOMUNAL.i OCHR....</t>
  </si>
  <si>
    <t>Gospod.ściekowa i ochr.wód</t>
  </si>
  <si>
    <t>środki na dofinan.własnych inwest....</t>
  </si>
  <si>
    <t>Oczyszczanie miast i wsi</t>
  </si>
  <si>
    <t>Oświetlenie ulic,placów i dróg</t>
  </si>
  <si>
    <t>926</t>
  </si>
  <si>
    <t>KULTURA FIZYCZ.i SPORT</t>
  </si>
  <si>
    <t>pozostałe odsetki</t>
  </si>
  <si>
    <t>Przychody z zaciągniętych pożyczek</t>
  </si>
  <si>
    <t>i kredytów na rynku krajowym</t>
  </si>
  <si>
    <t>92605</t>
  </si>
  <si>
    <t>Zadania w zakresie kultur.fiz...</t>
  </si>
  <si>
    <t>Nazwa działu,rozdziału,paragrafu</t>
  </si>
  <si>
    <t>wpływy z opłat za użyt.wiecz.i zarząd</t>
  </si>
  <si>
    <t>75621</t>
  </si>
  <si>
    <t>podatek od dział.-karta podatkowa</t>
  </si>
  <si>
    <t>podatek dochodowy od osób fizycz.</t>
  </si>
  <si>
    <t>podatek dochodowy od osób prawn.</t>
  </si>
  <si>
    <t>75814</t>
  </si>
  <si>
    <t>Różne rozliczenia finansowe</t>
  </si>
  <si>
    <t>Udziały gmin w podatkach ....</t>
  </si>
  <si>
    <t>wpływy z różnych opłat</t>
  </si>
  <si>
    <t>podatek od czynności cywilnoprawn.</t>
  </si>
  <si>
    <t>Składki na ubezp.zdrowotne</t>
  </si>
  <si>
    <t>01010</t>
  </si>
  <si>
    <t>80101</t>
  </si>
  <si>
    <t>Szkoły podstawowe</t>
  </si>
  <si>
    <t>Wpływy z innych opłat</t>
  </si>
  <si>
    <t>wpływy z opłat za zezw.na alkohol</t>
  </si>
  <si>
    <t>752</t>
  </si>
  <si>
    <t>OBRONA NARODOWA</t>
  </si>
  <si>
    <t>75212</t>
  </si>
  <si>
    <t>Pozostałe wydatki obronne</t>
  </si>
  <si>
    <t>Przychody z tyt.innych rozl.krajowych</t>
  </si>
  <si>
    <t xml:space="preserve">Plan na </t>
  </si>
  <si>
    <t>wpływy z opłaty targowej</t>
  </si>
  <si>
    <t>podatek od posiadania psów</t>
  </si>
  <si>
    <t>wpływy z opłaty admin.za czynn.cywiln.</t>
  </si>
  <si>
    <t>710</t>
  </si>
  <si>
    <t>DZIAŁANOŚĆ USŁUGOWA</t>
  </si>
  <si>
    <t>Cmentarze</t>
  </si>
  <si>
    <t>852</t>
  </si>
  <si>
    <t>POMOC SPOŁECZNA</t>
  </si>
  <si>
    <t>85204</t>
  </si>
  <si>
    <t>85213</t>
  </si>
  <si>
    <t>85214</t>
  </si>
  <si>
    <t>85219</t>
  </si>
  <si>
    <t>85228</t>
  </si>
  <si>
    <t>85295</t>
  </si>
  <si>
    <t>75807</t>
  </si>
  <si>
    <t>Część wyrównawcza subw....</t>
  </si>
  <si>
    <t>0690</t>
  </si>
  <si>
    <t>6260</t>
  </si>
  <si>
    <t>0920</t>
  </si>
  <si>
    <t>6290</t>
  </si>
  <si>
    <t>2320</t>
  </si>
  <si>
    <t>0470</t>
  </si>
  <si>
    <t>0750</t>
  </si>
  <si>
    <t>0960</t>
  </si>
  <si>
    <t>0970</t>
  </si>
  <si>
    <t>2020</t>
  </si>
  <si>
    <t>2010</t>
  </si>
  <si>
    <t>0830</t>
  </si>
  <si>
    <t>2440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</si>
  <si>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</si>
  <si>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</si>
  <si>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</si>
  <si>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</si>
  <si>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</si>
  <si>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</si>
  <si>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</si>
  <si>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</si>
  <si>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</si>
  <si>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0450</t>
  </si>
  <si>
    <t>0460</t>
  </si>
  <si>
    <t>0500</t>
  </si>
  <si>
    <t>0410</t>
  </si>
  <si>
    <t>0480</t>
  </si>
  <si>
    <t>0010</t>
  </si>
  <si>
    <t>0020</t>
  </si>
  <si>
    <t>2920</t>
  </si>
  <si>
    <t>2030</t>
  </si>
  <si>
    <t>6310</t>
  </si>
  <si>
    <t>9520</t>
  </si>
  <si>
    <t>9550</t>
  </si>
  <si>
    <t>GOSPODARKA MIESZKANIOWA</t>
  </si>
  <si>
    <t>Infrastruktura wodoc.i sanitacyj.wsi</t>
  </si>
  <si>
    <t>ADMINISTRACJA PUBLICZNA</t>
  </si>
  <si>
    <t>dotacje celowe otrzymane z budż.pańs..</t>
  </si>
  <si>
    <t>URZĘDY NACZEL.ORGANÓW WŁ....</t>
  </si>
  <si>
    <t>BEZPIECZ.PUBLICZ.i OCHR. P.POŻ.</t>
  </si>
  <si>
    <t>Wpływy z pod. dochod. od osób fiz.</t>
  </si>
  <si>
    <t>DOCHODY od OSÓB PRAWN., od OSÓB</t>
  </si>
  <si>
    <t>FIZYCZ. i INNYCH JEDN. NIEPOSIADAJĄC.</t>
  </si>
  <si>
    <t>OSOBOWOŚCI PRAWNEJ</t>
  </si>
  <si>
    <t>71035</t>
  </si>
  <si>
    <t>75023</t>
  </si>
  <si>
    <t xml:space="preserve">Urzędy gmin </t>
  </si>
  <si>
    <t>1</t>
  </si>
  <si>
    <t>2</t>
  </si>
  <si>
    <t>3</t>
  </si>
  <si>
    <t>dochod.z najm.idzierżaw.składn.majątk.</t>
  </si>
  <si>
    <t>80114</t>
  </si>
  <si>
    <t>Zespoły obsługi ekonom.-admin.szkół</t>
  </si>
  <si>
    <t>2360</t>
  </si>
  <si>
    <t>doch.jst związ.z real. zadań adm.rządowej</t>
  </si>
  <si>
    <t>dochody z najmu i dzierżawy skł.majątk.</t>
  </si>
  <si>
    <t>853</t>
  </si>
  <si>
    <t>Pozostałe zad.w zakresie polityki społ.</t>
  </si>
  <si>
    <t>85395</t>
  </si>
  <si>
    <t>500</t>
  </si>
  <si>
    <t>HANDEL</t>
  </si>
  <si>
    <t>50095</t>
  </si>
  <si>
    <t xml:space="preserve">Pozostała działalność </t>
  </si>
  <si>
    <t>dot.zfund.celowych na finans.inwest.</t>
  </si>
  <si>
    <t>75412</t>
  </si>
  <si>
    <t xml:space="preserve">Ochotnicze Straże Pożarne </t>
  </si>
  <si>
    <t>6292</t>
  </si>
  <si>
    <t>srodki bezzwrotne</t>
  </si>
  <si>
    <t>wpływy z róznych opłat</t>
  </si>
  <si>
    <t>85212</t>
  </si>
  <si>
    <t>Świadczenia rodz.oraz skład.na ubezp.społ.</t>
  </si>
  <si>
    <t xml:space="preserve">dotacje celowe na realizację zadań zleconych </t>
  </si>
  <si>
    <t>dotacje celowe z bud.państw.na inwest.</t>
  </si>
  <si>
    <t>wpływy z róznych dochodów</t>
  </si>
  <si>
    <t>921</t>
  </si>
  <si>
    <t>KULTURA I OCHRONA DZIEDZICTWA NAR.</t>
  </si>
  <si>
    <t>92116</t>
  </si>
  <si>
    <t>Biblioteki</t>
  </si>
  <si>
    <t>dochody jst z realiz.zad. zleconych</t>
  </si>
  <si>
    <t>6:5</t>
  </si>
  <si>
    <t>0870</t>
  </si>
  <si>
    <t>wpływy ze sprzedaży składników majątkowych</t>
  </si>
  <si>
    <t>75616</t>
  </si>
  <si>
    <t>Wpływy z pod.roln.,pod.leśny od osób prawnych</t>
  </si>
  <si>
    <t>wpływy z pod.roln,pod.leś. od os. fizycznych</t>
  </si>
  <si>
    <t>92109</t>
  </si>
  <si>
    <t>Domy i ośrodki kultury</t>
  </si>
  <si>
    <t>6299</t>
  </si>
  <si>
    <t>6298</t>
  </si>
  <si>
    <t>środki na dofinan.inwest z Unii Europejskiej</t>
  </si>
  <si>
    <t>środki na dofinan.inwest z budżet.państwa</t>
  </si>
  <si>
    <t>9030</t>
  </si>
  <si>
    <t>dotacje celowe z bud.państw.na zad.własn.</t>
  </si>
  <si>
    <t xml:space="preserve">Przewidywane </t>
  </si>
  <si>
    <t xml:space="preserve">wykonanie </t>
  </si>
  <si>
    <t xml:space="preserve">w 2005r. </t>
  </si>
  <si>
    <t xml:space="preserve">         Dochody budżetu gminy Mszczonów na 2006 rok</t>
  </si>
  <si>
    <t>2006 rok</t>
  </si>
  <si>
    <t>2390</t>
  </si>
  <si>
    <t>dotac.otrzym.z fund.celowych na real.inwest.</t>
  </si>
  <si>
    <t xml:space="preserve">pozostałe odsetki </t>
  </si>
  <si>
    <t>Plany zagospodarowania przestrzennego</t>
  </si>
  <si>
    <t xml:space="preserve">dochody z najmu i dzierżawy </t>
  </si>
  <si>
    <t>75107</t>
  </si>
  <si>
    <t>Wybory Prezydenta RP</t>
  </si>
  <si>
    <t>75108</t>
  </si>
  <si>
    <t>Wybory do Sejmu i Senatu</t>
  </si>
  <si>
    <t>80110</t>
  </si>
  <si>
    <t>Gimnazja</t>
  </si>
  <si>
    <t>dot.celowe z budżetu państwa…</t>
  </si>
  <si>
    <t>854</t>
  </si>
  <si>
    <t>Edukacyjna opieka wychowawcza</t>
  </si>
  <si>
    <t>85415</t>
  </si>
  <si>
    <t xml:space="preserve">Pomoc materialna dla uczniów </t>
  </si>
  <si>
    <t>dotacje celowe otrzymane z budżet.państwa…</t>
  </si>
  <si>
    <t>6339</t>
  </si>
  <si>
    <t>współfinansow.program.i projekt.śr.Unii Europ.</t>
  </si>
  <si>
    <t>finansowanie progr.i projekt.śr.Unii Europ.</t>
  </si>
  <si>
    <t>dotacje celowe z bud.państw.na zad.własne</t>
  </si>
  <si>
    <t>71004</t>
  </si>
  <si>
    <t>Zasiłki i pomoc w naturze oraz skł.na ubezp.</t>
  </si>
  <si>
    <t>wpływy do budżetu ze środków specjalnych</t>
  </si>
  <si>
    <t>0490</t>
  </si>
  <si>
    <t>wpływy z innych lokal.opłat pobieranych przez jst</t>
  </si>
  <si>
    <t xml:space="preserve">                                            Załącznik Nr 1 do budżetu  Gminy Mszczonów na 2006r.</t>
  </si>
  <si>
    <t>przych.z zaciąg.pożycz.na zad. z udział.środ z UE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</si>
</sst>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  <numFmt numFmtId="166" formatCode="#,##0.0"/>
    <numFmt numFmtId="167" formatCode="0.0%"/>
  </numFmts>
  <fonts count="9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ck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ck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ck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dashed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thin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ck"/>
      <right>
        <color indexed="63"/>
      </right>
      <top style="dashed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dashed"/>
    </border>
    <border>
      <left style="thick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hair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dashed"/>
      <bottom style="thin"/>
    </border>
    <border>
      <left style="thin"/>
      <right style="thick"/>
      <top style="dashed"/>
      <bottom style="hair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thin"/>
    </border>
    <border>
      <left style="thick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dotted"/>
      <bottom style="hair"/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dashed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dashed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hair"/>
      <bottom style="dashed"/>
    </border>
    <border>
      <left style="thin"/>
      <right style="thick"/>
      <top style="dashed"/>
      <bottom style="medium"/>
    </border>
    <border>
      <left style="thin"/>
      <right style="thick"/>
      <top style="hair"/>
      <bottom style="medium"/>
    </border>
    <border>
      <left style="thin"/>
      <right style="thick"/>
      <top style="dashed"/>
      <bottom style="dashed"/>
    </border>
    <border>
      <left style="thin"/>
      <right style="thick"/>
      <top style="thin"/>
      <bottom style="hair"/>
    </border>
    <border>
      <left style="thin"/>
      <right style="thick"/>
      <top>
        <color indexed="63"/>
      </top>
      <bottom style="dashed"/>
    </border>
    <border>
      <left style="thin"/>
      <right style="thick"/>
      <top style="hair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165" fontId="3" fillId="3" borderId="14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5" fontId="2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65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5" fontId="2" fillId="0" borderId="23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165" fontId="2" fillId="0" borderId="29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1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65" fontId="2" fillId="0" borderId="36" xfId="0" applyNumberFormat="1" applyFont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65" fontId="3" fillId="0" borderId="20" xfId="0" applyNumberFormat="1" applyFont="1" applyFill="1" applyBorder="1" applyAlignment="1">
      <alignment horizontal="right"/>
    </xf>
    <xf numFmtId="165" fontId="3" fillId="0" borderId="20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7" fontId="3" fillId="0" borderId="39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165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49" fontId="3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65" fontId="2" fillId="0" borderId="49" xfId="0" applyNumberFormat="1" applyFont="1" applyBorder="1" applyAlignment="1">
      <alignment/>
    </xf>
    <xf numFmtId="49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165" fontId="3" fillId="3" borderId="14" xfId="0" applyNumberFormat="1" applyFont="1" applyFill="1" applyBorder="1" applyAlignment="1">
      <alignment/>
    </xf>
    <xf numFmtId="167" fontId="3" fillId="0" borderId="50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165" fontId="3" fillId="0" borderId="53" xfId="0" applyNumberFormat="1" applyFont="1" applyBorder="1" applyAlignment="1">
      <alignment horizontal="right"/>
    </xf>
    <xf numFmtId="165" fontId="3" fillId="0" borderId="53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49" fontId="2" fillId="0" borderId="54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3" fillId="0" borderId="55" xfId="0" applyFont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165" fontId="2" fillId="0" borderId="55" xfId="0" applyNumberFormat="1" applyFont="1" applyBorder="1" applyAlignment="1">
      <alignment horizontal="right"/>
    </xf>
    <xf numFmtId="165" fontId="2" fillId="0" borderId="57" xfId="0" applyNumberFormat="1" applyFont="1" applyBorder="1" applyAlignment="1">
      <alignment horizontal="right"/>
    </xf>
    <xf numFmtId="165" fontId="2" fillId="0" borderId="58" xfId="0" applyNumberFormat="1" applyFont="1" applyBorder="1" applyAlignment="1">
      <alignment horizontal="right"/>
    </xf>
    <xf numFmtId="165" fontId="2" fillId="0" borderId="59" xfId="0" applyNumberFormat="1" applyFont="1" applyBorder="1" applyAlignment="1">
      <alignment horizontal="right"/>
    </xf>
    <xf numFmtId="165" fontId="2" fillId="0" borderId="60" xfId="0" applyNumberFormat="1" applyFont="1" applyBorder="1" applyAlignment="1">
      <alignment horizontal="right"/>
    </xf>
    <xf numFmtId="165" fontId="2" fillId="0" borderId="61" xfId="0" applyNumberFormat="1" applyFont="1" applyBorder="1" applyAlignment="1">
      <alignment horizontal="right"/>
    </xf>
    <xf numFmtId="165" fontId="2" fillId="0" borderId="62" xfId="0" applyNumberFormat="1" applyFont="1" applyBorder="1" applyAlignment="1">
      <alignment horizontal="right"/>
    </xf>
    <xf numFmtId="165" fontId="2" fillId="0" borderId="59" xfId="0" applyNumberFormat="1" applyFont="1" applyBorder="1" applyAlignment="1">
      <alignment/>
    </xf>
    <xf numFmtId="165" fontId="2" fillId="0" borderId="55" xfId="0" applyNumberFormat="1" applyFont="1" applyBorder="1" applyAlignment="1">
      <alignment/>
    </xf>
    <xf numFmtId="165" fontId="2" fillId="0" borderId="60" xfId="0" applyNumberFormat="1" applyFont="1" applyBorder="1" applyAlignment="1">
      <alignment/>
    </xf>
    <xf numFmtId="165" fontId="2" fillId="0" borderId="61" xfId="0" applyNumberFormat="1" applyFont="1" applyBorder="1" applyAlignment="1">
      <alignment/>
    </xf>
    <xf numFmtId="165" fontId="2" fillId="0" borderId="63" xfId="0" applyNumberFormat="1" applyFont="1" applyBorder="1" applyAlignment="1">
      <alignment/>
    </xf>
    <xf numFmtId="165" fontId="2" fillId="0" borderId="64" xfId="0" applyNumberFormat="1" applyFont="1" applyBorder="1" applyAlignment="1">
      <alignment/>
    </xf>
    <xf numFmtId="165" fontId="2" fillId="0" borderId="65" xfId="0" applyNumberFormat="1" applyFont="1" applyBorder="1" applyAlignment="1">
      <alignment/>
    </xf>
    <xf numFmtId="165" fontId="2" fillId="0" borderId="58" xfId="0" applyNumberFormat="1" applyFont="1" applyBorder="1" applyAlignment="1">
      <alignment/>
    </xf>
    <xf numFmtId="165" fontId="2" fillId="0" borderId="66" xfId="0" applyNumberFormat="1" applyFont="1" applyBorder="1" applyAlignment="1">
      <alignment/>
    </xf>
    <xf numFmtId="49" fontId="4" fillId="4" borderId="67" xfId="0" applyNumberFormat="1" applyFont="1" applyFill="1" applyBorder="1" applyAlignment="1">
      <alignment horizontal="center"/>
    </xf>
    <xf numFmtId="49" fontId="4" fillId="4" borderId="68" xfId="0" applyNumberFormat="1" applyFont="1" applyFill="1" applyBorder="1" applyAlignment="1">
      <alignment horizontal="center"/>
    </xf>
    <xf numFmtId="0" fontId="4" fillId="4" borderId="69" xfId="0" applyFont="1" applyFill="1" applyBorder="1" applyAlignment="1">
      <alignment horizontal="left"/>
    </xf>
    <xf numFmtId="165" fontId="4" fillId="4" borderId="69" xfId="0" applyNumberFormat="1" applyFont="1" applyFill="1" applyBorder="1" applyAlignment="1">
      <alignment horizontal="right"/>
    </xf>
    <xf numFmtId="167" fontId="4" fillId="4" borderId="7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4" fillId="4" borderId="6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165" fontId="4" fillId="4" borderId="4" xfId="0" applyNumberFormat="1" applyFont="1" applyFill="1" applyBorder="1" applyAlignment="1">
      <alignment horizontal="right"/>
    </xf>
    <xf numFmtId="49" fontId="4" fillId="4" borderId="69" xfId="0" applyNumberFormat="1" applyFont="1" applyFill="1" applyBorder="1" applyAlignment="1">
      <alignment horizontal="center"/>
    </xf>
    <xf numFmtId="0" fontId="4" fillId="4" borderId="69" xfId="0" applyFont="1" applyFill="1" applyBorder="1" applyAlignment="1">
      <alignment/>
    </xf>
    <xf numFmtId="0" fontId="4" fillId="0" borderId="0" xfId="0" applyFont="1" applyAlignment="1">
      <alignment/>
    </xf>
    <xf numFmtId="0" fontId="4" fillId="4" borderId="68" xfId="0" applyFont="1" applyFill="1" applyBorder="1" applyAlignment="1">
      <alignment/>
    </xf>
    <xf numFmtId="165" fontId="4" fillId="4" borderId="6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9" fontId="4" fillId="4" borderId="67" xfId="0" applyNumberFormat="1" applyFont="1" applyFill="1" applyBorder="1" applyAlignment="1">
      <alignment/>
    </xf>
    <xf numFmtId="49" fontId="4" fillId="4" borderId="69" xfId="0" applyNumberFormat="1" applyFont="1" applyFill="1" applyBorder="1" applyAlignment="1">
      <alignment/>
    </xf>
    <xf numFmtId="49" fontId="4" fillId="4" borderId="71" xfId="0" applyNumberFormat="1" applyFont="1" applyFill="1" applyBorder="1" applyAlignment="1">
      <alignment horizontal="right"/>
    </xf>
    <xf numFmtId="49" fontId="4" fillId="4" borderId="72" xfId="0" applyNumberFormat="1" applyFont="1" applyFill="1" applyBorder="1" applyAlignment="1">
      <alignment horizontal="right"/>
    </xf>
    <xf numFmtId="0" fontId="4" fillId="4" borderId="73" xfId="0" applyFont="1" applyFill="1" applyBorder="1" applyAlignment="1">
      <alignment/>
    </xf>
    <xf numFmtId="165" fontId="4" fillId="4" borderId="7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4" borderId="74" xfId="0" applyNumberFormat="1" applyFont="1" applyFill="1" applyBorder="1" applyAlignment="1">
      <alignment/>
    </xf>
    <xf numFmtId="49" fontId="2" fillId="3" borderId="30" xfId="0" applyNumberFormat="1" applyFont="1" applyFill="1" applyBorder="1" applyAlignment="1">
      <alignment horizontal="center"/>
    </xf>
    <xf numFmtId="165" fontId="2" fillId="3" borderId="65" xfId="0" applyNumberFormat="1" applyFont="1" applyFill="1" applyBorder="1" applyAlignment="1">
      <alignment horizontal="right"/>
    </xf>
    <xf numFmtId="165" fontId="2" fillId="0" borderId="65" xfId="0" applyNumberFormat="1" applyFont="1" applyBorder="1" applyAlignment="1">
      <alignment horizontal="right"/>
    </xf>
    <xf numFmtId="49" fontId="4" fillId="4" borderId="8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165" fontId="4" fillId="4" borderId="10" xfId="0" applyNumberFormat="1" applyFont="1" applyFill="1" applyBorder="1" applyAlignment="1">
      <alignment horizontal="right"/>
    </xf>
    <xf numFmtId="167" fontId="4" fillId="4" borderId="11" xfId="0" applyNumberFormat="1" applyFont="1" applyFill="1" applyBorder="1" applyAlignment="1">
      <alignment horizontal="right"/>
    </xf>
    <xf numFmtId="49" fontId="4" fillId="4" borderId="48" xfId="0" applyNumberFormat="1" applyFont="1" applyFill="1" applyBorder="1" applyAlignment="1">
      <alignment horizontal="center"/>
    </xf>
    <xf numFmtId="49" fontId="4" fillId="4" borderId="49" xfId="0" applyNumberFormat="1" applyFont="1" applyFill="1" applyBorder="1" applyAlignment="1">
      <alignment horizontal="center"/>
    </xf>
    <xf numFmtId="0" fontId="4" fillId="4" borderId="49" xfId="0" applyFont="1" applyFill="1" applyBorder="1" applyAlignment="1">
      <alignment/>
    </xf>
    <xf numFmtId="165" fontId="4" fillId="4" borderId="49" xfId="0" applyNumberFormat="1" applyFont="1" applyFill="1" applyBorder="1" applyAlignment="1">
      <alignment horizontal="right"/>
    </xf>
    <xf numFmtId="167" fontId="4" fillId="4" borderId="75" xfId="0" applyNumberFormat="1" applyFont="1" applyFill="1" applyBorder="1" applyAlignment="1">
      <alignment horizontal="right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167" fontId="4" fillId="4" borderId="5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165" fontId="2" fillId="3" borderId="4" xfId="0" applyNumberFormat="1" applyFont="1" applyFill="1" applyBorder="1" applyAlignment="1">
      <alignment/>
    </xf>
    <xf numFmtId="49" fontId="2" fillId="3" borderId="31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/>
    </xf>
    <xf numFmtId="165" fontId="2" fillId="3" borderId="31" xfId="0" applyNumberFormat="1" applyFont="1" applyFill="1" applyBorder="1" applyAlignment="1">
      <alignment/>
    </xf>
    <xf numFmtId="49" fontId="2" fillId="3" borderId="41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/>
    </xf>
    <xf numFmtId="0" fontId="2" fillId="3" borderId="43" xfId="0" applyFont="1" applyFill="1" applyBorder="1" applyAlignment="1">
      <alignment/>
    </xf>
    <xf numFmtId="165" fontId="2" fillId="3" borderId="43" xfId="0" applyNumberFormat="1" applyFont="1" applyFill="1" applyBorder="1" applyAlignment="1">
      <alignment/>
    </xf>
    <xf numFmtId="165" fontId="2" fillId="3" borderId="64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5" fontId="2" fillId="0" borderId="64" xfId="0" applyNumberFormat="1" applyFont="1" applyBorder="1" applyAlignment="1">
      <alignment horizontal="right"/>
    </xf>
    <xf numFmtId="49" fontId="2" fillId="3" borderId="24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165" fontId="2" fillId="3" borderId="26" xfId="0" applyNumberFormat="1" applyFont="1" applyFill="1" applyBorder="1" applyAlignment="1">
      <alignment horizontal="right"/>
    </xf>
    <xf numFmtId="165" fontId="2" fillId="3" borderId="6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2" fillId="0" borderId="26" xfId="0" applyNumberFormat="1" applyFont="1" applyBorder="1" applyAlignment="1">
      <alignment horizontal="center"/>
    </xf>
    <xf numFmtId="167" fontId="3" fillId="0" borderId="50" xfId="0" applyNumberFormat="1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165" fontId="3" fillId="0" borderId="5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65" fontId="2" fillId="0" borderId="23" xfId="0" applyNumberFormat="1" applyFont="1" applyFill="1" applyBorder="1" applyAlignment="1">
      <alignment horizontal="right"/>
    </xf>
    <xf numFmtId="167" fontId="2" fillId="0" borderId="78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3" fontId="4" fillId="4" borderId="6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4" fillId="4" borderId="68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165" fontId="2" fillId="0" borderId="49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3" fontId="3" fillId="1" borderId="20" xfId="0" applyNumberFormat="1" applyFont="1" applyFill="1" applyBorder="1" applyAlignment="1">
      <alignment horizontal="right"/>
    </xf>
    <xf numFmtId="49" fontId="2" fillId="0" borderId="7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167" fontId="2" fillId="0" borderId="79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61" xfId="0" applyNumberFormat="1" applyFont="1" applyBorder="1" applyAlignment="1">
      <alignment/>
    </xf>
    <xf numFmtId="167" fontId="2" fillId="0" borderId="8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1" borderId="67" xfId="0" applyNumberFormat="1" applyFont="1" applyFill="1" applyBorder="1" applyAlignment="1">
      <alignment horizontal="center"/>
    </xf>
    <xf numFmtId="49" fontId="4" fillId="1" borderId="68" xfId="0" applyNumberFormat="1" applyFont="1" applyFill="1" applyBorder="1" applyAlignment="1">
      <alignment horizontal="center"/>
    </xf>
    <xf numFmtId="0" fontId="4" fillId="1" borderId="68" xfId="0" applyFont="1" applyFill="1" applyBorder="1" applyAlignment="1">
      <alignment/>
    </xf>
    <xf numFmtId="165" fontId="4" fillId="1" borderId="69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167" fontId="2" fillId="0" borderId="81" xfId="0" applyNumberFormat="1" applyFont="1" applyBorder="1" applyAlignment="1">
      <alignment horizontal="right"/>
    </xf>
    <xf numFmtId="167" fontId="2" fillId="0" borderId="82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 horizontal="left"/>
    </xf>
    <xf numFmtId="165" fontId="2" fillId="0" borderId="7" xfId="0" applyNumberFormat="1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165" fontId="3" fillId="0" borderId="53" xfId="0" applyNumberFormat="1" applyFont="1" applyBorder="1" applyAlignment="1">
      <alignment/>
    </xf>
    <xf numFmtId="49" fontId="3" fillId="0" borderId="83" xfId="0" applyNumberFormat="1" applyFont="1" applyFill="1" applyBorder="1" applyAlignment="1">
      <alignment horizontal="center"/>
    </xf>
    <xf numFmtId="49" fontId="3" fillId="0" borderId="84" xfId="0" applyNumberFormat="1" applyFont="1" applyFill="1" applyBorder="1" applyAlignment="1">
      <alignment horizontal="center"/>
    </xf>
    <xf numFmtId="0" fontId="3" fillId="0" borderId="84" xfId="0" applyFont="1" applyFill="1" applyBorder="1" applyAlignment="1">
      <alignment/>
    </xf>
    <xf numFmtId="165" fontId="3" fillId="0" borderId="85" xfId="0" applyNumberFormat="1" applyFont="1" applyFill="1" applyBorder="1" applyAlignment="1">
      <alignment/>
    </xf>
    <xf numFmtId="165" fontId="2" fillId="0" borderId="28" xfId="0" applyNumberFormat="1" applyFont="1" applyBorder="1" applyAlignment="1">
      <alignment/>
    </xf>
    <xf numFmtId="165" fontId="2" fillId="0" borderId="86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87" xfId="0" applyNumberFormat="1" applyFont="1" applyBorder="1" applyAlignment="1">
      <alignment/>
    </xf>
    <xf numFmtId="49" fontId="2" fillId="3" borderId="33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/>
    </xf>
    <xf numFmtId="165" fontId="2" fillId="3" borderId="34" xfId="0" applyNumberFormat="1" applyFont="1" applyFill="1" applyBorder="1" applyAlignment="1">
      <alignment/>
    </xf>
    <xf numFmtId="165" fontId="2" fillId="3" borderId="62" xfId="0" applyNumberFormat="1" applyFont="1" applyFill="1" applyBorder="1" applyAlignment="1">
      <alignment horizontal="right"/>
    </xf>
    <xf numFmtId="0" fontId="4" fillId="4" borderId="88" xfId="0" applyFont="1" applyFill="1" applyBorder="1" applyAlignment="1">
      <alignment/>
    </xf>
    <xf numFmtId="3" fontId="4" fillId="4" borderId="88" xfId="0" applyNumberFormat="1" applyFont="1" applyFill="1" applyBorder="1" applyAlignment="1">
      <alignment horizontal="right"/>
    </xf>
    <xf numFmtId="49" fontId="2" fillId="0" borderId="89" xfId="0" applyNumberFormat="1" applyFont="1" applyFill="1" applyBorder="1" applyAlignment="1">
      <alignment horizontal="center"/>
    </xf>
    <xf numFmtId="49" fontId="2" fillId="0" borderId="90" xfId="0" applyNumberFormat="1" applyFont="1" applyFill="1" applyBorder="1" applyAlignment="1">
      <alignment horizontal="center"/>
    </xf>
    <xf numFmtId="0" fontId="2" fillId="0" borderId="90" xfId="0" applyFont="1" applyFill="1" applyBorder="1" applyAlignment="1">
      <alignment/>
    </xf>
    <xf numFmtId="165" fontId="2" fillId="0" borderId="91" xfId="0" applyNumberFormat="1" applyFont="1" applyFill="1" applyBorder="1" applyAlignment="1">
      <alignment/>
    </xf>
    <xf numFmtId="49" fontId="2" fillId="0" borderId="92" xfId="0" applyNumberFormat="1" applyFont="1" applyFill="1" applyBorder="1" applyAlignment="1">
      <alignment horizontal="right"/>
    </xf>
    <xf numFmtId="49" fontId="2" fillId="0" borderId="93" xfId="0" applyNumberFormat="1" applyFont="1" applyFill="1" applyBorder="1" applyAlignment="1">
      <alignment horizontal="right"/>
    </xf>
    <xf numFmtId="0" fontId="2" fillId="0" borderId="94" xfId="0" applyFont="1" applyFill="1" applyBorder="1" applyAlignment="1">
      <alignment/>
    </xf>
    <xf numFmtId="165" fontId="2" fillId="0" borderId="94" xfId="0" applyNumberFormat="1" applyFont="1" applyFill="1" applyBorder="1" applyAlignment="1">
      <alignment horizontal="right"/>
    </xf>
    <xf numFmtId="165" fontId="2" fillId="0" borderId="95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49" fontId="3" fillId="0" borderId="96" xfId="0" applyNumberFormat="1" applyFont="1" applyBorder="1" applyAlignment="1">
      <alignment horizontal="center"/>
    </xf>
    <xf numFmtId="49" fontId="2" fillId="0" borderId="87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97" xfId="0" applyNumberFormat="1" applyFont="1" applyBorder="1" applyAlignment="1">
      <alignment horizontal="center"/>
    </xf>
    <xf numFmtId="0" fontId="2" fillId="0" borderId="98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right"/>
    </xf>
    <xf numFmtId="165" fontId="3" fillId="0" borderId="99" xfId="0" applyNumberFormat="1" applyFont="1" applyBorder="1" applyAlignment="1">
      <alignment horizontal="right"/>
    </xf>
    <xf numFmtId="49" fontId="2" fillId="0" borderId="100" xfId="0" applyNumberFormat="1" applyFont="1" applyBorder="1" applyAlignment="1">
      <alignment horizontal="center"/>
    </xf>
    <xf numFmtId="49" fontId="2" fillId="3" borderId="26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/>
    </xf>
    <xf numFmtId="165" fontId="2" fillId="3" borderId="26" xfId="0" applyNumberFormat="1" applyFont="1" applyFill="1" applyBorder="1" applyAlignment="1">
      <alignment/>
    </xf>
    <xf numFmtId="49" fontId="2" fillId="3" borderId="30" xfId="0" applyNumberFormat="1" applyFont="1" applyFill="1" applyBorder="1" applyAlignment="1">
      <alignment horizontal="center"/>
    </xf>
    <xf numFmtId="49" fontId="2" fillId="3" borderId="31" xfId="0" applyNumberFormat="1" applyFont="1" applyFill="1" applyBorder="1" applyAlignment="1">
      <alignment horizontal="center"/>
    </xf>
    <xf numFmtId="165" fontId="2" fillId="3" borderId="31" xfId="0" applyNumberFormat="1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165" fontId="3" fillId="3" borderId="14" xfId="0" applyNumberFormat="1" applyFont="1" applyFill="1" applyBorder="1" applyAlignment="1">
      <alignment/>
    </xf>
    <xf numFmtId="165" fontId="3" fillId="3" borderId="99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1" xfId="0" applyNumberFormat="1" applyFont="1" applyBorder="1" applyAlignment="1">
      <alignment/>
    </xf>
    <xf numFmtId="49" fontId="3" fillId="5" borderId="48" xfId="0" applyNumberFormat="1" applyFont="1" applyFill="1" applyBorder="1" applyAlignment="1">
      <alignment horizontal="center"/>
    </xf>
    <xf numFmtId="49" fontId="3" fillId="5" borderId="49" xfId="0" applyNumberFormat="1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165" fontId="3" fillId="5" borderId="49" xfId="0" applyNumberFormat="1" applyFont="1" applyFill="1" applyBorder="1" applyAlignment="1">
      <alignment horizontal="center"/>
    </xf>
    <xf numFmtId="165" fontId="3" fillId="5" borderId="57" xfId="0" applyNumberFormat="1" applyFont="1" applyFill="1" applyBorder="1" applyAlignment="1">
      <alignment horizontal="center"/>
    </xf>
    <xf numFmtId="3" fontId="3" fillId="2" borderId="75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65" fontId="2" fillId="0" borderId="23" xfId="0" applyNumberFormat="1" applyFont="1" applyBorder="1" applyAlignment="1">
      <alignment horizontal="right"/>
    </xf>
    <xf numFmtId="49" fontId="2" fillId="0" borderId="10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165" fontId="2" fillId="0" borderId="43" xfId="0" applyNumberFormat="1" applyFont="1" applyFill="1" applyBorder="1" applyAlignment="1">
      <alignment/>
    </xf>
    <xf numFmtId="165" fontId="2" fillId="0" borderId="43" xfId="0" applyNumberFormat="1" applyFont="1" applyFill="1" applyBorder="1" applyAlignment="1">
      <alignment horizontal="right"/>
    </xf>
    <xf numFmtId="167" fontId="2" fillId="0" borderId="82" xfId="0" applyNumberFormat="1" applyFont="1" applyFill="1" applyBorder="1" applyAlignment="1">
      <alignment horizontal="right"/>
    </xf>
    <xf numFmtId="165" fontId="2" fillId="3" borderId="55" xfId="0" applyNumberFormat="1" applyFont="1" applyFill="1" applyBorder="1" applyAlignment="1">
      <alignment horizontal="right"/>
    </xf>
    <xf numFmtId="49" fontId="2" fillId="3" borderId="27" xfId="0" applyNumberFormat="1" applyFont="1" applyFill="1" applyBorder="1" applyAlignment="1">
      <alignment horizontal="center"/>
    </xf>
    <xf numFmtId="49" fontId="2" fillId="3" borderId="29" xfId="0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/>
    </xf>
    <xf numFmtId="165" fontId="2" fillId="3" borderId="29" xfId="0" applyNumberFormat="1" applyFont="1" applyFill="1" applyBorder="1" applyAlignment="1">
      <alignment/>
    </xf>
    <xf numFmtId="165" fontId="2" fillId="3" borderId="61" xfId="0" applyNumberFormat="1" applyFont="1" applyFill="1" applyBorder="1" applyAlignment="1">
      <alignment horizontal="right"/>
    </xf>
    <xf numFmtId="49" fontId="2" fillId="0" borderId="103" xfId="0" applyNumberFormat="1" applyFont="1" applyBorder="1" applyAlignment="1">
      <alignment horizontal="center"/>
    </xf>
    <xf numFmtId="0" fontId="2" fillId="0" borderId="103" xfId="0" applyFont="1" applyBorder="1" applyAlignment="1">
      <alignment/>
    </xf>
    <xf numFmtId="165" fontId="2" fillId="0" borderId="103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167" fontId="2" fillId="0" borderId="78" xfId="0" applyNumberFormat="1" applyFont="1" applyBorder="1" applyAlignment="1">
      <alignment horizontal="right"/>
    </xf>
    <xf numFmtId="167" fontId="2" fillId="0" borderId="104" xfId="0" applyNumberFormat="1" applyFont="1" applyBorder="1" applyAlignment="1">
      <alignment horizontal="right"/>
    </xf>
    <xf numFmtId="167" fontId="2" fillId="0" borderId="105" xfId="0" applyNumberFormat="1" applyFont="1" applyBorder="1" applyAlignment="1">
      <alignment horizontal="right"/>
    </xf>
    <xf numFmtId="167" fontId="3" fillId="1" borderId="70" xfId="0" applyNumberFormat="1" applyFont="1" applyFill="1" applyBorder="1" applyAlignment="1">
      <alignment horizontal="right"/>
    </xf>
    <xf numFmtId="167" fontId="2" fillId="0" borderId="106" xfId="0" applyNumberFormat="1" applyFont="1" applyBorder="1" applyAlignment="1">
      <alignment horizontal="right"/>
    </xf>
    <xf numFmtId="167" fontId="3" fillId="0" borderId="105" xfId="0" applyNumberFormat="1" applyFont="1" applyBorder="1" applyAlignment="1">
      <alignment horizontal="right"/>
    </xf>
    <xf numFmtId="167" fontId="3" fillId="0" borderId="79" xfId="0" applyNumberFormat="1" applyFont="1" applyBorder="1" applyAlignment="1">
      <alignment horizontal="right"/>
    </xf>
    <xf numFmtId="167" fontId="3" fillId="0" borderId="107" xfId="0" applyNumberFormat="1" applyFont="1" applyBorder="1" applyAlignment="1">
      <alignment horizontal="right"/>
    </xf>
    <xf numFmtId="167" fontId="3" fillId="0" borderId="82" xfId="0" applyNumberFormat="1" applyFont="1" applyBorder="1" applyAlignment="1">
      <alignment horizontal="right"/>
    </xf>
    <xf numFmtId="167" fontId="2" fillId="0" borderId="107" xfId="0" applyNumberFormat="1" applyFont="1" applyBorder="1" applyAlignment="1">
      <alignment horizontal="right"/>
    </xf>
    <xf numFmtId="167" fontId="3" fillId="0" borderId="108" xfId="0" applyNumberFormat="1" applyFont="1" applyBorder="1" applyAlignment="1">
      <alignment horizontal="right"/>
    </xf>
    <xf numFmtId="167" fontId="3" fillId="0" borderId="80" xfId="0" applyNumberFormat="1" applyFont="1" applyBorder="1" applyAlignment="1">
      <alignment horizontal="right"/>
    </xf>
    <xf numFmtId="167" fontId="3" fillId="0" borderId="106" xfId="0" applyNumberFormat="1" applyFont="1" applyBorder="1" applyAlignment="1">
      <alignment horizontal="right"/>
    </xf>
    <xf numFmtId="167" fontId="2" fillId="0" borderId="75" xfId="0" applyNumberFormat="1" applyFont="1" applyFill="1" applyBorder="1" applyAlignment="1">
      <alignment horizontal="right"/>
    </xf>
    <xf numFmtId="167" fontId="3" fillId="0" borderId="75" xfId="0" applyNumberFormat="1" applyFont="1" applyFill="1" applyBorder="1" applyAlignment="1">
      <alignment horizontal="right"/>
    </xf>
    <xf numFmtId="167" fontId="2" fillId="0" borderId="78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167" fontId="2" fillId="0" borderId="75" xfId="0" applyNumberFormat="1" applyFont="1" applyFill="1" applyBorder="1" applyAlignment="1">
      <alignment horizontal="right"/>
    </xf>
    <xf numFmtId="167" fontId="2" fillId="0" borderId="79" xfId="0" applyNumberFormat="1" applyFont="1" applyFill="1" applyBorder="1" applyAlignment="1">
      <alignment horizontal="right"/>
    </xf>
    <xf numFmtId="167" fontId="2" fillId="0" borderId="80" xfId="0" applyNumberFormat="1" applyFont="1" applyFill="1" applyBorder="1" applyAlignment="1">
      <alignment horizontal="right"/>
    </xf>
    <xf numFmtId="167" fontId="2" fillId="0" borderId="81" xfId="0" applyNumberFormat="1" applyFont="1" applyFill="1" applyBorder="1" applyAlignment="1">
      <alignment horizontal="right"/>
    </xf>
    <xf numFmtId="167" fontId="2" fillId="0" borderId="79" xfId="0" applyNumberFormat="1" applyFont="1" applyFill="1" applyBorder="1" applyAlignment="1">
      <alignment horizontal="right"/>
    </xf>
    <xf numFmtId="167" fontId="3" fillId="0" borderId="78" xfId="0" applyNumberFormat="1" applyFont="1" applyFill="1" applyBorder="1" applyAlignment="1">
      <alignment horizontal="right"/>
    </xf>
    <xf numFmtId="167" fontId="3" fillId="0" borderId="79" xfId="0" applyNumberFormat="1" applyFont="1" applyFill="1" applyBorder="1" applyAlignment="1">
      <alignment horizontal="right"/>
    </xf>
    <xf numFmtId="167" fontId="3" fillId="0" borderId="82" xfId="0" applyNumberFormat="1" applyFont="1" applyFill="1" applyBorder="1" applyAlignment="1">
      <alignment horizontal="right"/>
    </xf>
    <xf numFmtId="167" fontId="3" fillId="0" borderId="109" xfId="0" applyNumberFormat="1" applyFont="1" applyFill="1" applyBorder="1" applyAlignment="1">
      <alignment horizontal="right"/>
    </xf>
    <xf numFmtId="167" fontId="2" fillId="0" borderId="106" xfId="0" applyNumberFormat="1" applyFont="1" applyFill="1" applyBorder="1" applyAlignment="1">
      <alignment horizontal="right"/>
    </xf>
    <xf numFmtId="167" fontId="4" fillId="1" borderId="106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/>
    </xf>
    <xf numFmtId="49" fontId="2" fillId="0" borderId="40" xfId="0" applyNumberFormat="1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165" fontId="2" fillId="0" borderId="38" xfId="0" applyNumberFormat="1" applyFont="1" applyFill="1" applyBorder="1" applyAlignment="1">
      <alignment/>
    </xf>
    <xf numFmtId="167" fontId="2" fillId="0" borderId="110" xfId="0" applyNumberFormat="1" applyFont="1" applyBorder="1" applyAlignment="1">
      <alignment horizontal="right"/>
    </xf>
    <xf numFmtId="49" fontId="2" fillId="0" borderId="33" xfId="0" applyNumberFormat="1" applyFont="1" applyFill="1" applyBorder="1" applyAlignment="1">
      <alignment/>
    </xf>
    <xf numFmtId="49" fontId="2" fillId="0" borderId="34" xfId="0" applyNumberFormat="1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65" fontId="2" fillId="0" borderId="34" xfId="0" applyNumberFormat="1" applyFont="1" applyFill="1" applyBorder="1" applyAlignment="1">
      <alignment/>
    </xf>
    <xf numFmtId="167" fontId="3" fillId="1" borderId="111" xfId="0" applyNumberFormat="1" applyFont="1" applyFill="1" applyBorder="1" applyAlignment="1">
      <alignment horizontal="right"/>
    </xf>
    <xf numFmtId="49" fontId="4" fillId="4" borderId="112" xfId="0" applyNumberFormat="1" applyFont="1" applyFill="1" applyBorder="1" applyAlignment="1">
      <alignment/>
    </xf>
    <xf numFmtId="49" fontId="4" fillId="4" borderId="113" xfId="0" applyNumberFormat="1" applyFont="1" applyFill="1" applyBorder="1" applyAlignment="1">
      <alignment/>
    </xf>
    <xf numFmtId="167" fontId="4" fillId="1" borderId="70" xfId="0" applyNumberFormat="1" applyFont="1" applyFill="1" applyBorder="1" applyAlignment="1">
      <alignment horizontal="right"/>
    </xf>
    <xf numFmtId="167" fontId="2" fillId="0" borderId="105" xfId="0" applyNumberFormat="1" applyFont="1" applyFill="1" applyBorder="1" applyAlignment="1">
      <alignment horizontal="right"/>
    </xf>
    <xf numFmtId="49" fontId="2" fillId="0" borderId="98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62" xfId="0" applyNumberFormat="1" applyFont="1" applyBorder="1" applyAlignment="1">
      <alignment/>
    </xf>
    <xf numFmtId="49" fontId="2" fillId="0" borderId="114" xfId="0" applyNumberFormat="1" applyFont="1" applyBorder="1" applyAlignment="1">
      <alignment horizontal="center"/>
    </xf>
    <xf numFmtId="0" fontId="2" fillId="0" borderId="114" xfId="0" applyFont="1" applyBorder="1" applyAlignment="1">
      <alignment/>
    </xf>
    <xf numFmtId="165" fontId="2" fillId="0" borderId="114" xfId="0" applyNumberFormat="1" applyFont="1" applyBorder="1" applyAlignment="1">
      <alignment/>
    </xf>
    <xf numFmtId="167" fontId="2" fillId="0" borderId="114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5" fontId="2" fillId="0" borderId="103" xfId="0" applyNumberFormat="1" applyFont="1" applyBorder="1" applyAlignment="1">
      <alignment/>
    </xf>
    <xf numFmtId="167" fontId="2" fillId="0" borderId="103" xfId="0" applyNumberFormat="1" applyFont="1" applyFill="1" applyBorder="1" applyAlignment="1">
      <alignment horizontal="right"/>
    </xf>
    <xf numFmtId="167" fontId="3" fillId="0" borderId="109" xfId="0" applyNumberFormat="1" applyFont="1" applyBorder="1" applyAlignment="1">
      <alignment horizontal="right"/>
    </xf>
    <xf numFmtId="165" fontId="2" fillId="0" borderId="114" xfId="0" applyNumberFormat="1" applyFont="1" applyBorder="1" applyAlignment="1">
      <alignment horizontal="right"/>
    </xf>
    <xf numFmtId="49" fontId="2" fillId="0" borderId="72" xfId="0" applyNumberFormat="1" applyFont="1" applyBorder="1" applyAlignment="1">
      <alignment horizontal="center"/>
    </xf>
    <xf numFmtId="0" fontId="2" fillId="0" borderId="73" xfId="0" applyFont="1" applyBorder="1" applyAlignment="1">
      <alignment/>
    </xf>
    <xf numFmtId="165" fontId="2" fillId="0" borderId="73" xfId="0" applyNumberFormat="1" applyFont="1" applyBorder="1" applyAlignment="1">
      <alignment/>
    </xf>
    <xf numFmtId="167" fontId="2" fillId="0" borderId="111" xfId="0" applyNumberFormat="1" applyFont="1" applyFill="1" applyBorder="1" applyAlignment="1">
      <alignment horizontal="right"/>
    </xf>
    <xf numFmtId="165" fontId="4" fillId="1" borderId="69" xfId="0" applyNumberFormat="1" applyFont="1" applyFill="1" applyBorder="1" applyAlignment="1">
      <alignment horizontal="right"/>
    </xf>
    <xf numFmtId="165" fontId="2" fillId="0" borderId="86" xfId="0" applyNumberFormat="1" applyFont="1" applyBorder="1" applyAlignment="1">
      <alignment/>
    </xf>
    <xf numFmtId="165" fontId="2" fillId="0" borderId="63" xfId="0" applyNumberFormat="1" applyFont="1" applyBorder="1" applyAlignment="1">
      <alignment/>
    </xf>
    <xf numFmtId="165" fontId="2" fillId="0" borderId="55" xfId="0" applyNumberFormat="1" applyFont="1" applyBorder="1" applyAlignment="1">
      <alignment/>
    </xf>
    <xf numFmtId="165" fontId="2" fillId="0" borderId="64" xfId="0" applyNumberFormat="1" applyFont="1" applyBorder="1" applyAlignment="1">
      <alignment/>
    </xf>
    <xf numFmtId="165" fontId="2" fillId="0" borderId="65" xfId="0" applyNumberFormat="1" applyFont="1" applyBorder="1" applyAlignment="1">
      <alignment/>
    </xf>
    <xf numFmtId="165" fontId="2" fillId="0" borderId="63" xfId="0" applyNumberFormat="1" applyFont="1" applyFill="1" applyBorder="1" applyAlignment="1">
      <alignment/>
    </xf>
    <xf numFmtId="165" fontId="2" fillId="0" borderId="63" xfId="0" applyNumberFormat="1" applyFont="1" applyBorder="1" applyAlignment="1">
      <alignment horizontal="right"/>
    </xf>
    <xf numFmtId="165" fontId="2" fillId="0" borderId="65" xfId="0" applyNumberFormat="1" applyFont="1" applyBorder="1" applyAlignment="1">
      <alignment horizontal="right"/>
    </xf>
    <xf numFmtId="165" fontId="2" fillId="0" borderId="6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5.375" style="0" customWidth="1"/>
    <col min="4" max="4" width="37.00390625" style="0" customWidth="1"/>
    <col min="5" max="6" width="12.375" style="0" customWidth="1"/>
    <col min="7" max="7" width="8.25390625" style="0" customWidth="1"/>
  </cols>
  <sheetData>
    <row r="1" ht="9.75" customHeight="1"/>
    <row r="2" s="1" customFormat="1" ht="10.5" customHeight="1">
      <c r="D2" s="1" t="s">
        <v>232</v>
      </c>
    </row>
    <row r="3" s="1" customFormat="1" ht="9.75" customHeight="1"/>
    <row r="4" spans="2:4" s="165" customFormat="1" ht="18">
      <c r="B4" s="166" t="s">
        <v>204</v>
      </c>
      <c r="C4" s="166"/>
      <c r="D4" s="166"/>
    </row>
    <row r="5" spans="2:4" s="165" customFormat="1" ht="10.5" customHeight="1" thickBot="1">
      <c r="B5" s="166"/>
      <c r="C5" s="166"/>
      <c r="D5" s="166"/>
    </row>
    <row r="6" spans="1:7" s="7" customFormat="1" ht="12" thickTop="1">
      <c r="A6" s="2"/>
      <c r="B6" s="3"/>
      <c r="C6" s="3"/>
      <c r="D6" s="4"/>
      <c r="E6" s="350" t="s">
        <v>201</v>
      </c>
      <c r="F6" s="186"/>
      <c r="G6" s="187"/>
    </row>
    <row r="7" spans="1:7" s="7" customFormat="1" ht="11.25">
      <c r="A7" s="184" t="s">
        <v>1</v>
      </c>
      <c r="B7" s="185" t="s">
        <v>5</v>
      </c>
      <c r="C7" s="185" t="s">
        <v>2</v>
      </c>
      <c r="D7" s="10" t="s">
        <v>69</v>
      </c>
      <c r="E7" s="5" t="s">
        <v>202</v>
      </c>
      <c r="F7" s="125" t="s">
        <v>91</v>
      </c>
      <c r="G7" s="6" t="s">
        <v>4</v>
      </c>
    </row>
    <row r="8" spans="1:7" s="7" customFormat="1" ht="12" thickBot="1">
      <c r="A8" s="8"/>
      <c r="B8" s="9"/>
      <c r="C8" s="9"/>
      <c r="D8" s="5" t="s">
        <v>3</v>
      </c>
      <c r="E8" s="5" t="s">
        <v>203</v>
      </c>
      <c r="F8" s="125" t="s">
        <v>205</v>
      </c>
      <c r="G8" s="11" t="s">
        <v>187</v>
      </c>
    </row>
    <row r="9" spans="1:7" s="7" customFormat="1" ht="12" thickBot="1">
      <c r="A9" s="12">
        <v>1</v>
      </c>
      <c r="B9" s="13">
        <v>2</v>
      </c>
      <c r="C9" s="13">
        <v>3</v>
      </c>
      <c r="D9" s="14">
        <v>4</v>
      </c>
      <c r="E9" s="14">
        <v>5</v>
      </c>
      <c r="F9" s="126">
        <v>6</v>
      </c>
      <c r="G9" s="15">
        <v>7</v>
      </c>
    </row>
    <row r="10" spans="1:7" s="148" customFormat="1" ht="12.75" thickBot="1">
      <c r="A10" s="143" t="s">
        <v>8</v>
      </c>
      <c r="B10" s="144"/>
      <c r="C10" s="144"/>
      <c r="D10" s="145" t="s">
        <v>13</v>
      </c>
      <c r="E10" s="146">
        <f>SUM(E11+E15)</f>
        <v>449885</v>
      </c>
      <c r="F10" s="146">
        <f>SUM(F11+F15)</f>
        <v>181200</v>
      </c>
      <c r="G10" s="147">
        <f aca="true" t="shared" si="0" ref="G10:G66">F10/E10</f>
        <v>0.40276959667470574</v>
      </c>
    </row>
    <row r="11" spans="1:7" s="7" customFormat="1" ht="11.25">
      <c r="A11" s="16"/>
      <c r="B11" s="17" t="s">
        <v>81</v>
      </c>
      <c r="C11" s="17"/>
      <c r="D11" s="18" t="s">
        <v>143</v>
      </c>
      <c r="E11" s="19">
        <f>SUM(E12:E14)</f>
        <v>448885</v>
      </c>
      <c r="F11" s="19">
        <f>SUM(F12:F14)</f>
        <v>180200</v>
      </c>
      <c r="G11" s="209">
        <f t="shared" si="0"/>
        <v>0.4014391213785268</v>
      </c>
    </row>
    <row r="12" spans="1:7" s="7" customFormat="1" ht="11.25">
      <c r="A12" s="202"/>
      <c r="B12" s="203"/>
      <c r="C12" s="203" t="s">
        <v>110</v>
      </c>
      <c r="D12" s="204" t="s">
        <v>64</v>
      </c>
      <c r="E12" s="205">
        <v>200</v>
      </c>
      <c r="F12" s="206">
        <v>200</v>
      </c>
      <c r="G12" s="372">
        <f t="shared" si="0"/>
        <v>1</v>
      </c>
    </row>
    <row r="13" spans="1:7" s="7" customFormat="1" ht="11.25">
      <c r="A13" s="48"/>
      <c r="B13" s="49"/>
      <c r="C13" s="49" t="s">
        <v>111</v>
      </c>
      <c r="D13" s="260" t="s">
        <v>14</v>
      </c>
      <c r="E13" s="51">
        <v>130000</v>
      </c>
      <c r="F13" s="421">
        <v>180000</v>
      </c>
      <c r="G13" s="370">
        <f t="shared" si="0"/>
        <v>1.3846153846153846</v>
      </c>
    </row>
    <row r="14" spans="1:7" s="7" customFormat="1" ht="11.25">
      <c r="A14" s="20"/>
      <c r="B14" s="21"/>
      <c r="C14" s="21" t="s">
        <v>174</v>
      </c>
      <c r="D14" s="22" t="s">
        <v>175</v>
      </c>
      <c r="E14" s="23">
        <v>318685</v>
      </c>
      <c r="F14" s="127">
        <v>0</v>
      </c>
      <c r="G14" s="340"/>
    </row>
    <row r="15" spans="1:7" s="7" customFormat="1" ht="11.25">
      <c r="A15" s="16"/>
      <c r="B15" s="17" t="s">
        <v>9</v>
      </c>
      <c r="C15" s="17"/>
      <c r="D15" s="18" t="s">
        <v>15</v>
      </c>
      <c r="E15" s="19">
        <f>SUM(E16)</f>
        <v>1000</v>
      </c>
      <c r="F15" s="19">
        <f>SUM(F16)</f>
        <v>1000</v>
      </c>
      <c r="G15" s="367">
        <f t="shared" si="0"/>
        <v>1</v>
      </c>
    </row>
    <row r="16" spans="1:7" s="7" customFormat="1" ht="12" thickBot="1">
      <c r="A16" s="24"/>
      <c r="B16" s="25"/>
      <c r="C16" s="25" t="s">
        <v>108</v>
      </c>
      <c r="D16" s="26" t="s">
        <v>78</v>
      </c>
      <c r="E16" s="27">
        <v>1000</v>
      </c>
      <c r="F16" s="128">
        <v>1000</v>
      </c>
      <c r="G16" s="368">
        <f t="shared" si="0"/>
        <v>1</v>
      </c>
    </row>
    <row r="17" spans="1:7" s="7" customFormat="1" ht="12.75" thickBot="1">
      <c r="A17" s="149" t="s">
        <v>167</v>
      </c>
      <c r="B17" s="150"/>
      <c r="C17" s="150"/>
      <c r="D17" s="151" t="s">
        <v>168</v>
      </c>
      <c r="E17" s="152">
        <f>SUM(E18)</f>
        <v>305030</v>
      </c>
      <c r="F17" s="152">
        <f>SUM(F18)</f>
        <v>320087</v>
      </c>
      <c r="G17" s="147">
        <f t="shared" si="0"/>
        <v>1.049362357800872</v>
      </c>
    </row>
    <row r="18" spans="1:7" s="7" customFormat="1" ht="11.25">
      <c r="A18" s="28"/>
      <c r="B18" s="293" t="s">
        <v>169</v>
      </c>
      <c r="C18" s="67"/>
      <c r="D18" s="296" t="s">
        <v>170</v>
      </c>
      <c r="E18" s="31">
        <f>SUM(E19:E21)</f>
        <v>305030</v>
      </c>
      <c r="F18" s="31">
        <f>SUM(F19:F21)</f>
        <v>320087</v>
      </c>
      <c r="G18" s="209">
        <f t="shared" si="0"/>
        <v>1.049362357800872</v>
      </c>
    </row>
    <row r="19" spans="1:7" s="7" customFormat="1" ht="11.25">
      <c r="A19" s="44"/>
      <c r="B19" s="294"/>
      <c r="C19" s="208" t="s">
        <v>129</v>
      </c>
      <c r="D19" s="297" t="s">
        <v>92</v>
      </c>
      <c r="E19" s="47">
        <v>255000</v>
      </c>
      <c r="F19" s="131">
        <v>265000</v>
      </c>
      <c r="G19" s="372">
        <f t="shared" si="0"/>
        <v>1.0392156862745099</v>
      </c>
    </row>
    <row r="20" spans="1:7" s="7" customFormat="1" ht="11.25">
      <c r="A20" s="48"/>
      <c r="B20" s="295"/>
      <c r="C20" s="52" t="s">
        <v>108</v>
      </c>
      <c r="D20" s="260" t="s">
        <v>78</v>
      </c>
      <c r="E20" s="51">
        <v>50000</v>
      </c>
      <c r="F20" s="51">
        <v>55057</v>
      </c>
      <c r="G20" s="370">
        <f t="shared" si="0"/>
        <v>1.10114</v>
      </c>
    </row>
    <row r="21" spans="1:7" s="7" customFormat="1" ht="12" thickBot="1">
      <c r="A21" s="64"/>
      <c r="B21" s="298"/>
      <c r="C21" s="65" t="s">
        <v>110</v>
      </c>
      <c r="D21" s="299" t="s">
        <v>64</v>
      </c>
      <c r="E21" s="66">
        <v>30</v>
      </c>
      <c r="F21" s="133">
        <v>30</v>
      </c>
      <c r="G21" s="377">
        <f t="shared" si="0"/>
        <v>1</v>
      </c>
    </row>
    <row r="22" spans="1:7" s="148" customFormat="1" ht="12.75" thickBot="1">
      <c r="A22" s="149" t="s">
        <v>10</v>
      </c>
      <c r="B22" s="150"/>
      <c r="C22" s="150"/>
      <c r="D22" s="151" t="s">
        <v>17</v>
      </c>
      <c r="E22" s="152">
        <f>SUM(E23+E25)</f>
        <v>180522</v>
      </c>
      <c r="F22" s="152">
        <f>SUM(F23+F25)</f>
        <v>109020</v>
      </c>
      <c r="G22" s="147">
        <f t="shared" si="0"/>
        <v>0.6039153122611094</v>
      </c>
    </row>
    <row r="23" spans="1:7" s="32" customFormat="1" ht="11.25">
      <c r="A23" s="28"/>
      <c r="B23" s="29" t="s">
        <v>11</v>
      </c>
      <c r="C23" s="29"/>
      <c r="D23" s="30" t="s">
        <v>18</v>
      </c>
      <c r="E23" s="31">
        <f>SUM(E24)</f>
        <v>122211</v>
      </c>
      <c r="F23" s="31">
        <f>SUM(F24)</f>
        <v>100000</v>
      </c>
      <c r="G23" s="209">
        <f t="shared" si="0"/>
        <v>0.8182569490471397</v>
      </c>
    </row>
    <row r="24" spans="1:7" s="7" customFormat="1" ht="11.25">
      <c r="A24" s="33"/>
      <c r="B24" s="34"/>
      <c r="C24" s="34" t="s">
        <v>112</v>
      </c>
      <c r="D24" s="35" t="s">
        <v>19</v>
      </c>
      <c r="E24" s="36">
        <v>122211</v>
      </c>
      <c r="F24" s="129">
        <v>100000</v>
      </c>
      <c r="G24" s="218">
        <f t="shared" si="0"/>
        <v>0.8182569490471397</v>
      </c>
    </row>
    <row r="25" spans="1:7" s="32" customFormat="1" ht="11.25">
      <c r="A25" s="37"/>
      <c r="B25" s="38" t="s">
        <v>12</v>
      </c>
      <c r="C25" s="38"/>
      <c r="D25" s="39" t="s">
        <v>20</v>
      </c>
      <c r="E25" s="40">
        <f>SUM(E26:E31)</f>
        <v>58311</v>
      </c>
      <c r="F25" s="40">
        <f>SUM(F26:F31)</f>
        <v>9020</v>
      </c>
      <c r="G25" s="367">
        <f t="shared" si="0"/>
        <v>0.15468779475570646</v>
      </c>
    </row>
    <row r="26" spans="1:7" s="32" customFormat="1" ht="11.25">
      <c r="A26" s="300"/>
      <c r="B26" s="301"/>
      <c r="C26" s="57" t="s">
        <v>108</v>
      </c>
      <c r="D26" s="84" t="s">
        <v>78</v>
      </c>
      <c r="E26" s="59">
        <v>7000</v>
      </c>
      <c r="F26" s="420">
        <v>0</v>
      </c>
      <c r="G26" s="372"/>
    </row>
    <row r="27" spans="1:7" s="32" customFormat="1" ht="11.25">
      <c r="A27" s="101"/>
      <c r="B27" s="292"/>
      <c r="C27" s="21" t="s">
        <v>110</v>
      </c>
      <c r="D27" s="120" t="s">
        <v>64</v>
      </c>
      <c r="E27" s="23">
        <v>20</v>
      </c>
      <c r="F27" s="127">
        <v>20</v>
      </c>
      <c r="G27" s="370">
        <f t="shared" si="0"/>
        <v>1</v>
      </c>
    </row>
    <row r="28" spans="1:7" s="32" customFormat="1" ht="11.25">
      <c r="A28" s="48"/>
      <c r="B28" s="49"/>
      <c r="C28" s="49" t="s">
        <v>116</v>
      </c>
      <c r="D28" s="260" t="s">
        <v>25</v>
      </c>
      <c r="E28" s="51">
        <v>1000</v>
      </c>
      <c r="F28" s="132">
        <v>1000</v>
      </c>
      <c r="G28" s="370">
        <f t="shared" si="0"/>
        <v>1</v>
      </c>
    </row>
    <row r="29" spans="1:7" s="32" customFormat="1" ht="11.25">
      <c r="A29" s="48"/>
      <c r="B29" s="49"/>
      <c r="C29" s="49" t="s">
        <v>206</v>
      </c>
      <c r="D29" s="260" t="s">
        <v>229</v>
      </c>
      <c r="E29" s="51">
        <v>12291</v>
      </c>
      <c r="F29" s="132">
        <v>0</v>
      </c>
      <c r="G29" s="370"/>
    </row>
    <row r="30" spans="1:7" s="7" customFormat="1" ht="11.25">
      <c r="A30" s="48"/>
      <c r="B30" s="52"/>
      <c r="C30" s="52" t="s">
        <v>109</v>
      </c>
      <c r="D30" s="50" t="s">
        <v>207</v>
      </c>
      <c r="E30" s="51">
        <v>30000</v>
      </c>
      <c r="F30" s="132">
        <v>0</v>
      </c>
      <c r="G30" s="370"/>
    </row>
    <row r="31" spans="1:7" s="7" customFormat="1" ht="12" thickBot="1">
      <c r="A31" s="104"/>
      <c r="B31" s="105"/>
      <c r="C31" s="105" t="s">
        <v>111</v>
      </c>
      <c r="D31" s="106" t="s">
        <v>14</v>
      </c>
      <c r="E31" s="230">
        <v>8000</v>
      </c>
      <c r="F31" s="127">
        <v>8000</v>
      </c>
      <c r="G31" s="377">
        <f t="shared" si="0"/>
        <v>1</v>
      </c>
    </row>
    <row r="32" spans="1:7" s="155" customFormat="1" ht="12.75" thickBot="1">
      <c r="A32" s="143" t="s">
        <v>21</v>
      </c>
      <c r="B32" s="153"/>
      <c r="C32" s="153"/>
      <c r="D32" s="154" t="s">
        <v>142</v>
      </c>
      <c r="E32" s="224">
        <f>SUM(E33+E39)</f>
        <v>1370796</v>
      </c>
      <c r="F32" s="224">
        <f>SUM(F33+F39)</f>
        <v>1178020</v>
      </c>
      <c r="G32" s="147">
        <f t="shared" si="0"/>
        <v>0.8593693007566406</v>
      </c>
    </row>
    <row r="33" spans="1:7" s="32" customFormat="1" ht="11.25">
      <c r="A33" s="37"/>
      <c r="B33" s="43">
        <v>70005</v>
      </c>
      <c r="C33" s="43"/>
      <c r="D33" s="39" t="s">
        <v>22</v>
      </c>
      <c r="E33" s="226">
        <f>SUM(E34:E38)</f>
        <v>783000</v>
      </c>
      <c r="F33" s="226">
        <f>SUM(F34:F38)</f>
        <v>763000</v>
      </c>
      <c r="G33" s="209">
        <f t="shared" si="0"/>
        <v>0.9744572158365262</v>
      </c>
    </row>
    <row r="34" spans="1:7" s="7" customFormat="1" ht="11.25">
      <c r="A34" s="44"/>
      <c r="B34" s="45"/>
      <c r="C34" s="45" t="s">
        <v>113</v>
      </c>
      <c r="D34" s="46" t="s">
        <v>70</v>
      </c>
      <c r="E34" s="47">
        <v>40000</v>
      </c>
      <c r="F34" s="131">
        <v>40000</v>
      </c>
      <c r="G34" s="372">
        <f t="shared" si="0"/>
        <v>1</v>
      </c>
    </row>
    <row r="35" spans="1:7" s="7" customFormat="1" ht="11.25">
      <c r="A35" s="48"/>
      <c r="B35" s="49"/>
      <c r="C35" s="49" t="s">
        <v>108</v>
      </c>
      <c r="D35" s="50" t="s">
        <v>78</v>
      </c>
      <c r="E35" s="51">
        <v>5000</v>
      </c>
      <c r="F35" s="132">
        <v>5000</v>
      </c>
      <c r="G35" s="370">
        <f t="shared" si="0"/>
        <v>1</v>
      </c>
    </row>
    <row r="36" spans="1:7" s="7" customFormat="1" ht="11.25">
      <c r="A36" s="48"/>
      <c r="B36" s="49"/>
      <c r="C36" s="49" t="s">
        <v>114</v>
      </c>
      <c r="D36" s="50" t="s">
        <v>23</v>
      </c>
      <c r="E36" s="51">
        <v>250000</v>
      </c>
      <c r="F36" s="132">
        <v>260000</v>
      </c>
      <c r="G36" s="370">
        <f t="shared" si="0"/>
        <v>1.04</v>
      </c>
    </row>
    <row r="37" spans="1:8" s="7" customFormat="1" ht="11.25">
      <c r="A37" s="48"/>
      <c r="B37" s="52"/>
      <c r="C37" s="49" t="s">
        <v>188</v>
      </c>
      <c r="D37" s="53" t="s">
        <v>189</v>
      </c>
      <c r="E37" s="51">
        <v>480000</v>
      </c>
      <c r="F37" s="419">
        <v>450000</v>
      </c>
      <c r="G37" s="370">
        <f t="shared" si="0"/>
        <v>0.9375</v>
      </c>
      <c r="H37" s="200"/>
    </row>
    <row r="38" spans="1:7" s="7" customFormat="1" ht="11.25">
      <c r="A38" s="48"/>
      <c r="B38" s="52"/>
      <c r="C38" s="49" t="s">
        <v>110</v>
      </c>
      <c r="D38" s="53" t="s">
        <v>64</v>
      </c>
      <c r="E38" s="51">
        <v>8000</v>
      </c>
      <c r="F38" s="132">
        <v>8000</v>
      </c>
      <c r="G38" s="340">
        <f t="shared" si="0"/>
        <v>1</v>
      </c>
    </row>
    <row r="39" spans="1:7" s="32" customFormat="1" ht="11.25">
      <c r="A39" s="37"/>
      <c r="B39" s="38">
        <v>70095</v>
      </c>
      <c r="C39" s="43"/>
      <c r="D39" s="54" t="s">
        <v>15</v>
      </c>
      <c r="E39" s="228">
        <f>SUM(E40:E43)</f>
        <v>587796</v>
      </c>
      <c r="F39" s="228">
        <f>SUM(F40:F43)</f>
        <v>415020</v>
      </c>
      <c r="G39" s="376">
        <f t="shared" si="0"/>
        <v>0.7060612865688096</v>
      </c>
    </row>
    <row r="40" spans="1:7" s="7" customFormat="1" ht="11.25">
      <c r="A40" s="44"/>
      <c r="B40" s="208"/>
      <c r="C40" s="45" t="s">
        <v>108</v>
      </c>
      <c r="D40" s="259" t="s">
        <v>78</v>
      </c>
      <c r="E40" s="47">
        <v>15000</v>
      </c>
      <c r="F40" s="47">
        <v>15000</v>
      </c>
      <c r="G40" s="372">
        <f t="shared" si="0"/>
        <v>1</v>
      </c>
    </row>
    <row r="41" spans="1:7" s="7" customFormat="1" ht="11.25">
      <c r="A41" s="44"/>
      <c r="B41" s="208"/>
      <c r="C41" s="45" t="s">
        <v>110</v>
      </c>
      <c r="D41" s="259" t="s">
        <v>208</v>
      </c>
      <c r="E41" s="47">
        <v>20</v>
      </c>
      <c r="F41" s="47">
        <v>20</v>
      </c>
      <c r="G41" s="370">
        <f t="shared" si="0"/>
        <v>1</v>
      </c>
    </row>
    <row r="42" spans="1:7" s="7" customFormat="1" ht="11.25">
      <c r="A42" s="20"/>
      <c r="B42" s="60"/>
      <c r="C42" s="21" t="s">
        <v>116</v>
      </c>
      <c r="D42" s="61" t="s">
        <v>25</v>
      </c>
      <c r="E42" s="23">
        <v>400000</v>
      </c>
      <c r="F42" s="127">
        <v>400000</v>
      </c>
      <c r="G42" s="370">
        <f t="shared" si="0"/>
        <v>1</v>
      </c>
    </row>
    <row r="43" spans="1:7" s="7" customFormat="1" ht="12" thickBot="1">
      <c r="A43" s="48"/>
      <c r="B43" s="52"/>
      <c r="C43" s="49" t="s">
        <v>109</v>
      </c>
      <c r="D43" s="53" t="s">
        <v>171</v>
      </c>
      <c r="E43" s="51">
        <v>172776</v>
      </c>
      <c r="F43" s="51">
        <v>0</v>
      </c>
      <c r="G43" s="377"/>
    </row>
    <row r="44" spans="1:7" s="7" customFormat="1" ht="12.75" thickBot="1">
      <c r="A44" s="143" t="s">
        <v>95</v>
      </c>
      <c r="B44" s="144"/>
      <c r="C44" s="144"/>
      <c r="D44" s="156" t="s">
        <v>96</v>
      </c>
      <c r="E44" s="146">
        <f>SUM(E45+E47)</f>
        <v>5000</v>
      </c>
      <c r="F44" s="146">
        <f>SUM(F45+F47)</f>
        <v>5000</v>
      </c>
      <c r="G44" s="147">
        <f t="shared" si="0"/>
        <v>1</v>
      </c>
    </row>
    <row r="45" spans="1:7" s="7" customFormat="1" ht="12.75" customHeight="1">
      <c r="A45" s="28"/>
      <c r="B45" s="29" t="s">
        <v>227</v>
      </c>
      <c r="C45" s="29"/>
      <c r="D45" s="62" t="s">
        <v>209</v>
      </c>
      <c r="E45" s="31">
        <v>1000</v>
      </c>
      <c r="F45" s="31">
        <v>1000</v>
      </c>
      <c r="G45" s="209">
        <f t="shared" si="0"/>
        <v>1</v>
      </c>
    </row>
    <row r="46" spans="1:7" s="207" customFormat="1" ht="12.75" customHeight="1">
      <c r="A46" s="329"/>
      <c r="B46" s="330"/>
      <c r="C46" s="330" t="s">
        <v>116</v>
      </c>
      <c r="D46" s="331" t="s">
        <v>25</v>
      </c>
      <c r="E46" s="332">
        <v>1000</v>
      </c>
      <c r="F46" s="332">
        <v>1000</v>
      </c>
      <c r="G46" s="218">
        <f t="shared" si="0"/>
        <v>1</v>
      </c>
    </row>
    <row r="47" spans="1:7" s="7" customFormat="1" ht="11.25">
      <c r="A47" s="112"/>
      <c r="B47" s="113" t="s">
        <v>152</v>
      </c>
      <c r="C47" s="113"/>
      <c r="D47" s="114" t="s">
        <v>97</v>
      </c>
      <c r="E47" s="115">
        <v>4000</v>
      </c>
      <c r="F47" s="115">
        <f>SUM(F48)</f>
        <v>4000</v>
      </c>
      <c r="G47" s="367">
        <f t="shared" si="0"/>
        <v>1</v>
      </c>
    </row>
    <row r="48" spans="1:7" s="7" customFormat="1" ht="12" thickBot="1">
      <c r="A48" s="68"/>
      <c r="B48" s="118"/>
      <c r="C48" s="118" t="s">
        <v>117</v>
      </c>
      <c r="D48" s="70" t="s">
        <v>145</v>
      </c>
      <c r="E48" s="71">
        <v>4000</v>
      </c>
      <c r="F48" s="130">
        <v>4000</v>
      </c>
      <c r="G48" s="368">
        <f t="shared" si="0"/>
        <v>1</v>
      </c>
    </row>
    <row r="49" spans="1:7" s="155" customFormat="1" ht="12.75" thickBot="1">
      <c r="A49" s="143" t="s">
        <v>26</v>
      </c>
      <c r="B49" s="144"/>
      <c r="C49" s="144"/>
      <c r="D49" s="156" t="s">
        <v>144</v>
      </c>
      <c r="E49" s="234">
        <f>SUM(E50+E53)</f>
        <v>115647</v>
      </c>
      <c r="F49" s="234">
        <f>SUM(F50+F53)</f>
        <v>116799</v>
      </c>
      <c r="G49" s="147">
        <f t="shared" si="0"/>
        <v>1.009961347894887</v>
      </c>
    </row>
    <row r="50" spans="1:7" s="32" customFormat="1" ht="11.25">
      <c r="A50" s="28"/>
      <c r="B50" s="29">
        <v>75011</v>
      </c>
      <c r="C50" s="29"/>
      <c r="D50" s="62" t="s">
        <v>27</v>
      </c>
      <c r="E50" s="31">
        <f>SUM(E51:E52)</f>
        <v>109482</v>
      </c>
      <c r="F50" s="31">
        <f>SUM(F51:F52)</f>
        <v>110599</v>
      </c>
      <c r="G50" s="209">
        <f t="shared" si="0"/>
        <v>1.010202590380154</v>
      </c>
    </row>
    <row r="51" spans="1:7" s="7" customFormat="1" ht="11.25">
      <c r="A51" s="68"/>
      <c r="B51" s="118"/>
      <c r="C51" s="118" t="s">
        <v>118</v>
      </c>
      <c r="D51" s="70" t="s">
        <v>145</v>
      </c>
      <c r="E51" s="71">
        <v>108082</v>
      </c>
      <c r="F51" s="130">
        <v>109703</v>
      </c>
      <c r="G51" s="372">
        <f t="shared" si="0"/>
        <v>1.0149978719860846</v>
      </c>
    </row>
    <row r="52" spans="1:7" s="7" customFormat="1" ht="11.25">
      <c r="A52" s="88"/>
      <c r="B52" s="89"/>
      <c r="C52" s="89" t="s">
        <v>161</v>
      </c>
      <c r="D52" s="90" t="s">
        <v>162</v>
      </c>
      <c r="E52" s="119">
        <v>1400</v>
      </c>
      <c r="F52" s="201">
        <v>896</v>
      </c>
      <c r="G52" s="340">
        <f t="shared" si="0"/>
        <v>0.64</v>
      </c>
    </row>
    <row r="53" spans="1:7" s="32" customFormat="1" ht="11.25">
      <c r="A53" s="37"/>
      <c r="B53" s="38" t="s">
        <v>153</v>
      </c>
      <c r="C53" s="43"/>
      <c r="D53" s="39" t="s">
        <v>154</v>
      </c>
      <c r="E53" s="40">
        <f>SUM(E54:E56)</f>
        <v>6165</v>
      </c>
      <c r="F53" s="40">
        <f>SUM(F54:F56)</f>
        <v>6200</v>
      </c>
      <c r="G53" s="367">
        <f t="shared" si="0"/>
        <v>1.0056772100567721</v>
      </c>
    </row>
    <row r="54" spans="1:7" s="32" customFormat="1" ht="11.25">
      <c r="A54" s="55"/>
      <c r="B54" s="57"/>
      <c r="C54" s="57" t="s">
        <v>108</v>
      </c>
      <c r="D54" s="84" t="s">
        <v>78</v>
      </c>
      <c r="E54" s="59">
        <v>5000</v>
      </c>
      <c r="F54" s="170">
        <v>5000</v>
      </c>
      <c r="G54" s="372">
        <f t="shared" si="0"/>
        <v>1</v>
      </c>
    </row>
    <row r="55" spans="1:7" s="32" customFormat="1" ht="11.25">
      <c r="A55" s="20"/>
      <c r="B55" s="21"/>
      <c r="C55" s="21" t="s">
        <v>114</v>
      </c>
      <c r="D55" s="120" t="s">
        <v>210</v>
      </c>
      <c r="E55" s="23">
        <v>165</v>
      </c>
      <c r="F55" s="127">
        <v>200</v>
      </c>
      <c r="G55" s="370">
        <f t="shared" si="0"/>
        <v>1.2121212121212122</v>
      </c>
    </row>
    <row r="56" spans="1:7" s="7" customFormat="1" ht="12" thickBot="1">
      <c r="A56" s="48"/>
      <c r="B56" s="49"/>
      <c r="C56" s="49" t="s">
        <v>116</v>
      </c>
      <c r="D56" s="50" t="s">
        <v>25</v>
      </c>
      <c r="E56" s="51">
        <v>1000</v>
      </c>
      <c r="F56" s="132">
        <v>1000</v>
      </c>
      <c r="G56" s="377">
        <f t="shared" si="0"/>
        <v>1</v>
      </c>
    </row>
    <row r="57" spans="1:7" s="155" customFormat="1" ht="12.75" thickBot="1">
      <c r="A57" s="143" t="s">
        <v>29</v>
      </c>
      <c r="B57" s="144"/>
      <c r="C57" s="144"/>
      <c r="D57" s="156" t="s">
        <v>146</v>
      </c>
      <c r="E57" s="146">
        <f>SUM(E58+E60+E62)</f>
        <v>62388</v>
      </c>
      <c r="F57" s="146">
        <f>SUM(F58+F60+F62)</f>
        <v>1812</v>
      </c>
      <c r="G57" s="147">
        <f t="shared" si="0"/>
        <v>0.029044046932102326</v>
      </c>
    </row>
    <row r="58" spans="1:7" s="32" customFormat="1" ht="11.25">
      <c r="A58" s="28"/>
      <c r="B58" s="67" t="s">
        <v>30</v>
      </c>
      <c r="C58" s="67"/>
      <c r="D58" s="62" t="s">
        <v>31</v>
      </c>
      <c r="E58" s="31">
        <v>1744</v>
      </c>
      <c r="F58" s="31">
        <f>SUM(F59)</f>
        <v>1812</v>
      </c>
      <c r="G58" s="209">
        <f t="shared" si="0"/>
        <v>1.0389908256880733</v>
      </c>
    </row>
    <row r="59" spans="1:7" s="7" customFormat="1" ht="11.25">
      <c r="A59" s="68"/>
      <c r="B59" s="69"/>
      <c r="C59" s="69" t="s">
        <v>118</v>
      </c>
      <c r="D59" s="70" t="s">
        <v>28</v>
      </c>
      <c r="E59" s="71">
        <v>1744</v>
      </c>
      <c r="F59" s="130">
        <v>1812</v>
      </c>
      <c r="G59" s="218">
        <f t="shared" si="0"/>
        <v>1.0389908256880733</v>
      </c>
    </row>
    <row r="60" spans="1:7" s="7" customFormat="1" ht="11.25">
      <c r="A60" s="37"/>
      <c r="B60" s="43" t="s">
        <v>211</v>
      </c>
      <c r="C60" s="43"/>
      <c r="D60" s="39" t="s">
        <v>212</v>
      </c>
      <c r="E60" s="40">
        <v>37848</v>
      </c>
      <c r="F60" s="40">
        <f>SUM(F61)</f>
        <v>0</v>
      </c>
      <c r="G60" s="367"/>
    </row>
    <row r="61" spans="1:7" s="7" customFormat="1" ht="11.25">
      <c r="A61" s="33"/>
      <c r="B61" s="34"/>
      <c r="C61" s="34" t="s">
        <v>118</v>
      </c>
      <c r="D61" s="63" t="s">
        <v>28</v>
      </c>
      <c r="E61" s="36">
        <v>37848</v>
      </c>
      <c r="F61" s="129">
        <v>0</v>
      </c>
      <c r="G61" s="218"/>
    </row>
    <row r="62" spans="1:7" s="219" customFormat="1" ht="11.25">
      <c r="A62" s="236"/>
      <c r="B62" s="237" t="s">
        <v>213</v>
      </c>
      <c r="C62" s="237"/>
      <c r="D62" s="238" t="s">
        <v>214</v>
      </c>
      <c r="E62" s="302">
        <v>22796</v>
      </c>
      <c r="F62" s="303">
        <v>0</v>
      </c>
      <c r="G62" s="367"/>
    </row>
    <row r="63" spans="1:7" s="7" customFormat="1" ht="12" thickBot="1">
      <c r="A63" s="20"/>
      <c r="B63" s="21"/>
      <c r="C63" s="21" t="s">
        <v>118</v>
      </c>
      <c r="D63" s="120" t="s">
        <v>28</v>
      </c>
      <c r="E63" s="23">
        <v>22796</v>
      </c>
      <c r="F63" s="127">
        <v>0</v>
      </c>
      <c r="G63" s="365"/>
    </row>
    <row r="64" spans="1:7" s="148" customFormat="1" ht="12.75" thickBot="1">
      <c r="A64" s="143" t="s">
        <v>86</v>
      </c>
      <c r="B64" s="153"/>
      <c r="C64" s="153"/>
      <c r="D64" s="154" t="s">
        <v>87</v>
      </c>
      <c r="E64" s="146">
        <v>600</v>
      </c>
      <c r="F64" s="146">
        <f>SUM(F65)</f>
        <v>700</v>
      </c>
      <c r="G64" s="147">
        <f t="shared" si="0"/>
        <v>1.1666666666666667</v>
      </c>
    </row>
    <row r="65" spans="1:7" s="7" customFormat="1" ht="11.25">
      <c r="A65" s="72"/>
      <c r="B65" s="73" t="s">
        <v>88</v>
      </c>
      <c r="C65" s="73"/>
      <c r="D65" s="74" t="s">
        <v>89</v>
      </c>
      <c r="E65" s="75">
        <v>600</v>
      </c>
      <c r="F65" s="75">
        <f>SUM(F66)</f>
        <v>700</v>
      </c>
      <c r="G65" s="209">
        <f t="shared" si="0"/>
        <v>1.1666666666666667</v>
      </c>
    </row>
    <row r="66" spans="1:7" s="7" customFormat="1" ht="12" thickBot="1">
      <c r="A66" s="24"/>
      <c r="B66" s="41"/>
      <c r="C66" s="41" t="s">
        <v>118</v>
      </c>
      <c r="D66" s="42" t="s">
        <v>28</v>
      </c>
      <c r="E66" s="27">
        <v>600</v>
      </c>
      <c r="F66" s="27">
        <v>700</v>
      </c>
      <c r="G66" s="394">
        <f t="shared" si="0"/>
        <v>1.1666666666666667</v>
      </c>
    </row>
    <row r="67" spans="1:7" s="7" customFormat="1" ht="11.25">
      <c r="A67" s="399"/>
      <c r="B67" s="399"/>
      <c r="C67" s="399"/>
      <c r="D67" s="400"/>
      <c r="E67" s="407"/>
      <c r="F67" s="407"/>
      <c r="G67" s="402"/>
    </row>
    <row r="68" spans="1:7" s="7" customFormat="1" ht="11.25">
      <c r="A68" s="221"/>
      <c r="B68" s="221"/>
      <c r="C68" s="221"/>
      <c r="D68" s="222"/>
      <c r="E68" s="223"/>
      <c r="F68" s="223"/>
      <c r="G68" s="403"/>
    </row>
    <row r="69" spans="1:7" s="7" customFormat="1" ht="6.75" customHeight="1">
      <c r="A69" s="221"/>
      <c r="B69" s="221"/>
      <c r="C69" s="221"/>
      <c r="D69" s="222"/>
      <c r="E69" s="223"/>
      <c r="F69" s="223"/>
      <c r="G69" s="403"/>
    </row>
    <row r="70" spans="1:7" s="7" customFormat="1" ht="3" customHeight="1" thickBot="1">
      <c r="A70" s="347"/>
      <c r="B70" s="347"/>
      <c r="C70" s="347"/>
      <c r="D70" s="348"/>
      <c r="E70" s="349"/>
      <c r="F70" s="349"/>
      <c r="G70" s="405"/>
    </row>
    <row r="71" spans="1:7" s="220" customFormat="1" ht="12" thickBot="1">
      <c r="A71" s="323" t="s">
        <v>155</v>
      </c>
      <c r="B71" s="324" t="s">
        <v>156</v>
      </c>
      <c r="C71" s="324" t="s">
        <v>157</v>
      </c>
      <c r="D71" s="325">
        <v>4</v>
      </c>
      <c r="E71" s="326">
        <v>5</v>
      </c>
      <c r="F71" s="327">
        <v>6</v>
      </c>
      <c r="G71" s="328">
        <v>7</v>
      </c>
    </row>
    <row r="72" spans="1:7" s="148" customFormat="1" ht="12.75" thickBot="1">
      <c r="A72" s="176" t="s">
        <v>32</v>
      </c>
      <c r="B72" s="177"/>
      <c r="C72" s="177"/>
      <c r="D72" s="178" t="s">
        <v>147</v>
      </c>
      <c r="E72" s="179">
        <f>SUM(E73+E75)</f>
        <v>2050</v>
      </c>
      <c r="F72" s="179">
        <f>SUM(F73+F75)</f>
        <v>2100</v>
      </c>
      <c r="G72" s="180">
        <f aca="true" t="shared" si="1" ref="G72:G123">F72/E72</f>
        <v>1.024390243902439</v>
      </c>
    </row>
    <row r="73" spans="1:7" s="7" customFormat="1" ht="11.25">
      <c r="A73" s="72"/>
      <c r="B73" s="73" t="s">
        <v>172</v>
      </c>
      <c r="C73" s="73"/>
      <c r="D73" s="74" t="s">
        <v>173</v>
      </c>
      <c r="E73" s="75">
        <v>1550</v>
      </c>
      <c r="F73" s="75">
        <v>1600</v>
      </c>
      <c r="G73" s="209">
        <f>F73/E73</f>
        <v>1.032258064516129</v>
      </c>
    </row>
    <row r="74" spans="1:7" s="207" customFormat="1" ht="11.25">
      <c r="A74" s="214"/>
      <c r="B74" s="215"/>
      <c r="C74" s="215" t="s">
        <v>116</v>
      </c>
      <c r="D74" s="216" t="s">
        <v>25</v>
      </c>
      <c r="E74" s="217">
        <v>1550</v>
      </c>
      <c r="F74" s="217">
        <v>1600</v>
      </c>
      <c r="G74" s="366">
        <f t="shared" si="1"/>
        <v>1.032258064516129</v>
      </c>
    </row>
    <row r="75" spans="1:7" s="7" customFormat="1" ht="11.25">
      <c r="A75" s="210"/>
      <c r="B75" s="211" t="s">
        <v>33</v>
      </c>
      <c r="C75" s="211"/>
      <c r="D75" s="212" t="s">
        <v>34</v>
      </c>
      <c r="E75" s="213">
        <v>500</v>
      </c>
      <c r="F75" s="213">
        <f>SUM(F76)</f>
        <v>500</v>
      </c>
      <c r="G75" s="367">
        <f t="shared" si="1"/>
        <v>1</v>
      </c>
    </row>
    <row r="76" spans="1:7" s="7" customFormat="1" ht="12" thickBot="1">
      <c r="A76" s="24"/>
      <c r="B76" s="41"/>
      <c r="C76" s="41" t="s">
        <v>118</v>
      </c>
      <c r="D76" s="42" t="s">
        <v>28</v>
      </c>
      <c r="E76" s="27">
        <v>500</v>
      </c>
      <c r="F76" s="128">
        <v>500</v>
      </c>
      <c r="G76" s="364">
        <f t="shared" si="1"/>
        <v>1</v>
      </c>
    </row>
    <row r="77" spans="1:7" s="148" customFormat="1" ht="10.5" customHeight="1">
      <c r="A77" s="171" t="s">
        <v>35</v>
      </c>
      <c r="B77" s="172"/>
      <c r="C77" s="172"/>
      <c r="D77" s="173" t="s">
        <v>149</v>
      </c>
      <c r="E77" s="174"/>
      <c r="F77" s="174"/>
      <c r="G77" s="175"/>
    </row>
    <row r="78" spans="1:7" s="148" customFormat="1" ht="10.5" customHeight="1">
      <c r="A78" s="149"/>
      <c r="B78" s="181"/>
      <c r="C78" s="181"/>
      <c r="D78" s="182" t="s">
        <v>150</v>
      </c>
      <c r="E78" s="152">
        <f>SUM(E80+E83+E91+E102+E108)</f>
        <v>13611989</v>
      </c>
      <c r="F78" s="152">
        <f>SUM(F80+F83+F91+F102+F108)</f>
        <v>15190920</v>
      </c>
      <c r="G78" s="183">
        <f t="shared" si="1"/>
        <v>1.1159956123972772</v>
      </c>
    </row>
    <row r="79" spans="1:7" s="148" customFormat="1" ht="10.5" customHeight="1" thickBot="1">
      <c r="A79" s="176"/>
      <c r="B79" s="177"/>
      <c r="C79" s="177"/>
      <c r="D79" s="178" t="s">
        <v>151</v>
      </c>
      <c r="E79" s="179"/>
      <c r="F79" s="179"/>
      <c r="G79" s="180"/>
    </row>
    <row r="80" spans="1:7" s="7" customFormat="1" ht="11.25">
      <c r="A80" s="28"/>
      <c r="B80" s="67">
        <v>75601</v>
      </c>
      <c r="C80" s="67"/>
      <c r="D80" s="62" t="s">
        <v>148</v>
      </c>
      <c r="E80" s="76">
        <f>SUM(E81:E82)</f>
        <v>100200</v>
      </c>
      <c r="F80" s="76">
        <f>SUM(F81:F82)</f>
        <v>110200</v>
      </c>
      <c r="G80" s="209">
        <f t="shared" si="1"/>
        <v>1.0998003992015968</v>
      </c>
    </row>
    <row r="81" spans="1:7" s="7" customFormat="1" ht="11.25">
      <c r="A81" s="68"/>
      <c r="B81" s="69"/>
      <c r="C81" s="69" t="s">
        <v>121</v>
      </c>
      <c r="D81" s="70" t="s">
        <v>72</v>
      </c>
      <c r="E81" s="77">
        <v>100000</v>
      </c>
      <c r="F81" s="140">
        <v>110000</v>
      </c>
      <c r="G81" s="369">
        <f t="shared" si="1"/>
        <v>1.1</v>
      </c>
    </row>
    <row r="82" spans="1:7" s="7" customFormat="1" ht="11.25">
      <c r="A82" s="78"/>
      <c r="B82" s="79"/>
      <c r="C82" s="79" t="s">
        <v>122</v>
      </c>
      <c r="D82" s="80" t="s">
        <v>43</v>
      </c>
      <c r="E82" s="81">
        <v>200</v>
      </c>
      <c r="F82" s="135">
        <v>200</v>
      </c>
      <c r="G82" s="340">
        <f t="shared" si="1"/>
        <v>1</v>
      </c>
    </row>
    <row r="83" spans="1:7" s="7" customFormat="1" ht="11.25">
      <c r="A83" s="37"/>
      <c r="B83" s="38" t="s">
        <v>36</v>
      </c>
      <c r="C83" s="38"/>
      <c r="D83" s="39" t="s">
        <v>191</v>
      </c>
      <c r="E83" s="226">
        <f>SUM(E84:E90)</f>
        <v>7718200</v>
      </c>
      <c r="F83" s="226">
        <f>SUM(F84:F90)</f>
        <v>8527500</v>
      </c>
      <c r="G83" s="367">
        <f t="shared" si="1"/>
        <v>1.104856054520484</v>
      </c>
    </row>
    <row r="84" spans="1:7" s="7" customFormat="1" ht="11.25">
      <c r="A84" s="68"/>
      <c r="B84" s="69"/>
      <c r="C84" s="69" t="s">
        <v>123</v>
      </c>
      <c r="D84" s="70" t="s">
        <v>37</v>
      </c>
      <c r="E84" s="77">
        <v>7500000</v>
      </c>
      <c r="F84" s="415">
        <v>8300000</v>
      </c>
      <c r="G84" s="371">
        <f t="shared" si="1"/>
        <v>1.1066666666666667</v>
      </c>
    </row>
    <row r="85" spans="1:7" s="7" customFormat="1" ht="11.25">
      <c r="A85" s="48"/>
      <c r="B85" s="49"/>
      <c r="C85" s="49" t="s">
        <v>124</v>
      </c>
      <c r="D85" s="50" t="s">
        <v>38</v>
      </c>
      <c r="E85" s="86">
        <v>10000</v>
      </c>
      <c r="F85" s="137">
        <v>10000</v>
      </c>
      <c r="G85" s="370">
        <f t="shared" si="1"/>
        <v>1</v>
      </c>
    </row>
    <row r="86" spans="1:7" s="7" customFormat="1" ht="11.25">
      <c r="A86" s="48"/>
      <c r="B86" s="49"/>
      <c r="C86" s="49" t="s">
        <v>125</v>
      </c>
      <c r="D86" s="50" t="s">
        <v>39</v>
      </c>
      <c r="E86" s="86">
        <v>23000</v>
      </c>
      <c r="F86" s="137">
        <v>23000</v>
      </c>
      <c r="G86" s="370">
        <f t="shared" si="1"/>
        <v>1</v>
      </c>
    </row>
    <row r="87" spans="1:7" s="7" customFormat="1" ht="11.25">
      <c r="A87" s="20"/>
      <c r="B87" s="21"/>
      <c r="C87" s="21" t="s">
        <v>126</v>
      </c>
      <c r="D87" s="120" t="s">
        <v>40</v>
      </c>
      <c r="E87" s="97">
        <v>145000</v>
      </c>
      <c r="F87" s="135">
        <v>150000</v>
      </c>
      <c r="G87" s="370">
        <f t="shared" si="1"/>
        <v>1.0344827586206897</v>
      </c>
    </row>
    <row r="88" spans="1:7" s="7" customFormat="1" ht="11.25">
      <c r="A88" s="78"/>
      <c r="B88" s="87"/>
      <c r="C88" s="87" t="s">
        <v>132</v>
      </c>
      <c r="D88" s="80" t="s">
        <v>79</v>
      </c>
      <c r="E88" s="81">
        <v>20000</v>
      </c>
      <c r="F88" s="414">
        <v>24000</v>
      </c>
      <c r="G88" s="370">
        <f t="shared" si="1"/>
        <v>1.2</v>
      </c>
    </row>
    <row r="89" spans="1:7" s="7" customFormat="1" ht="11.25">
      <c r="A89" s="48"/>
      <c r="B89" s="49"/>
      <c r="C89" s="49" t="s">
        <v>108</v>
      </c>
      <c r="D89" s="50" t="s">
        <v>78</v>
      </c>
      <c r="E89" s="86">
        <v>200</v>
      </c>
      <c r="F89" s="137">
        <v>500</v>
      </c>
      <c r="G89" s="370">
        <f t="shared" si="1"/>
        <v>2.5</v>
      </c>
    </row>
    <row r="90" spans="1:7" s="7" customFormat="1" ht="11.25">
      <c r="A90" s="235"/>
      <c r="B90" s="408"/>
      <c r="C90" s="408" t="s">
        <v>122</v>
      </c>
      <c r="D90" s="409" t="s">
        <v>43</v>
      </c>
      <c r="E90" s="410">
        <v>20000</v>
      </c>
      <c r="F90" s="142">
        <v>20000</v>
      </c>
      <c r="G90" s="411">
        <f t="shared" si="1"/>
        <v>1</v>
      </c>
    </row>
    <row r="91" spans="1:7" s="7" customFormat="1" ht="11.25">
      <c r="A91" s="236"/>
      <c r="B91" s="237" t="s">
        <v>190</v>
      </c>
      <c r="C91" s="237"/>
      <c r="D91" s="262" t="s">
        <v>192</v>
      </c>
      <c r="E91" s="263">
        <f>SUM(E92:E101)</f>
        <v>2094700</v>
      </c>
      <c r="F91" s="263">
        <f>SUM(F92:F101)</f>
        <v>2206200</v>
      </c>
      <c r="G91" s="367">
        <f t="shared" si="1"/>
        <v>1.0532295794147133</v>
      </c>
    </row>
    <row r="92" spans="1:7" s="7" customFormat="1" ht="11.25">
      <c r="A92" s="68"/>
      <c r="B92" s="21"/>
      <c r="C92" s="21" t="s">
        <v>123</v>
      </c>
      <c r="D92" s="61" t="s">
        <v>37</v>
      </c>
      <c r="E92" s="261">
        <v>1200000</v>
      </c>
      <c r="F92" s="240">
        <v>1250000</v>
      </c>
      <c r="G92" s="372">
        <f t="shared" si="1"/>
        <v>1.0416666666666667</v>
      </c>
    </row>
    <row r="93" spans="1:7" s="7" customFormat="1" ht="11.25">
      <c r="A93" s="48"/>
      <c r="B93" s="49"/>
      <c r="C93" s="49" t="s">
        <v>124</v>
      </c>
      <c r="D93" s="53" t="s">
        <v>38</v>
      </c>
      <c r="E93" s="272">
        <v>400000</v>
      </c>
      <c r="F93" s="273">
        <v>420000</v>
      </c>
      <c r="G93" s="370">
        <f t="shared" si="1"/>
        <v>1.05</v>
      </c>
    </row>
    <row r="94" spans="1:7" s="7" customFormat="1" ht="11.25">
      <c r="A94" s="48"/>
      <c r="B94" s="49"/>
      <c r="C94" s="49" t="s">
        <v>125</v>
      </c>
      <c r="D94" s="53" t="s">
        <v>39</v>
      </c>
      <c r="E94" s="272">
        <v>20000</v>
      </c>
      <c r="F94" s="273">
        <v>21000</v>
      </c>
      <c r="G94" s="370">
        <f t="shared" si="1"/>
        <v>1.05</v>
      </c>
    </row>
    <row r="95" spans="1:7" s="7" customFormat="1" ht="11.25">
      <c r="A95" s="48"/>
      <c r="B95" s="49"/>
      <c r="C95" s="49" t="s">
        <v>126</v>
      </c>
      <c r="D95" s="53" t="s">
        <v>40</v>
      </c>
      <c r="E95" s="272">
        <v>155000</v>
      </c>
      <c r="F95" s="273">
        <v>170000</v>
      </c>
      <c r="G95" s="370">
        <f t="shared" si="1"/>
        <v>1.096774193548387</v>
      </c>
    </row>
    <row r="96" spans="1:7" s="7" customFormat="1" ht="11.25">
      <c r="A96" s="20"/>
      <c r="B96" s="52"/>
      <c r="C96" s="49" t="s">
        <v>127</v>
      </c>
      <c r="D96" s="53" t="s">
        <v>41</v>
      </c>
      <c r="E96" s="272">
        <v>25000</v>
      </c>
      <c r="F96" s="413">
        <v>28000</v>
      </c>
      <c r="G96" s="370">
        <f t="shared" si="1"/>
        <v>1.12</v>
      </c>
    </row>
    <row r="97" spans="1:7" s="7" customFormat="1" ht="11.25">
      <c r="A97" s="44"/>
      <c r="B97" s="45"/>
      <c r="C97" s="45" t="s">
        <v>128</v>
      </c>
      <c r="D97" s="259" t="s">
        <v>93</v>
      </c>
      <c r="E97" s="274">
        <v>1200</v>
      </c>
      <c r="F97" s="275">
        <v>1200</v>
      </c>
      <c r="G97" s="370">
        <f t="shared" si="1"/>
        <v>1</v>
      </c>
    </row>
    <row r="98" spans="1:7" s="7" customFormat="1" ht="11.25">
      <c r="A98" s="48"/>
      <c r="B98" s="49"/>
      <c r="C98" s="49" t="s">
        <v>130</v>
      </c>
      <c r="D98" s="53" t="s">
        <v>94</v>
      </c>
      <c r="E98" s="272">
        <v>22000</v>
      </c>
      <c r="F98" s="273">
        <v>24000</v>
      </c>
      <c r="G98" s="370">
        <f t="shared" si="1"/>
        <v>1.0909090909090908</v>
      </c>
    </row>
    <row r="99" spans="1:7" s="7" customFormat="1" ht="11.25">
      <c r="A99" s="48"/>
      <c r="B99" s="49"/>
      <c r="C99" s="49" t="s">
        <v>132</v>
      </c>
      <c r="D99" s="53" t="s">
        <v>79</v>
      </c>
      <c r="E99" s="272">
        <v>250000</v>
      </c>
      <c r="F99" s="273">
        <v>270000</v>
      </c>
      <c r="G99" s="370">
        <f t="shared" si="1"/>
        <v>1.08</v>
      </c>
    </row>
    <row r="100" spans="1:7" s="7" customFormat="1" ht="11.25">
      <c r="A100" s="48"/>
      <c r="B100" s="49"/>
      <c r="C100" s="49" t="s">
        <v>108</v>
      </c>
      <c r="D100" s="53" t="s">
        <v>78</v>
      </c>
      <c r="E100" s="272">
        <v>5500</v>
      </c>
      <c r="F100" s="273">
        <v>6000</v>
      </c>
      <c r="G100" s="370">
        <f t="shared" si="1"/>
        <v>1.0909090909090908</v>
      </c>
    </row>
    <row r="101" spans="1:7" s="7" customFormat="1" ht="11.25">
      <c r="A101" s="235"/>
      <c r="B101" s="21"/>
      <c r="C101" s="21" t="s">
        <v>122</v>
      </c>
      <c r="D101" s="61" t="s">
        <v>43</v>
      </c>
      <c r="E101" s="261">
        <v>16000</v>
      </c>
      <c r="F101" s="240">
        <v>16000</v>
      </c>
      <c r="G101" s="340">
        <f t="shared" si="1"/>
        <v>1</v>
      </c>
    </row>
    <row r="102" spans="1:7" s="32" customFormat="1" ht="11.25">
      <c r="A102" s="94"/>
      <c r="B102" s="38">
        <v>75618</v>
      </c>
      <c r="C102" s="43"/>
      <c r="D102" s="54" t="s">
        <v>84</v>
      </c>
      <c r="E102" s="228">
        <f>SUM(E103:E107)</f>
        <v>372080</v>
      </c>
      <c r="F102" s="228">
        <f>SUM(F103:F107)</f>
        <v>404080</v>
      </c>
      <c r="G102" s="367">
        <f t="shared" si="1"/>
        <v>1.0860030101053537</v>
      </c>
    </row>
    <row r="103" spans="1:7" s="7" customFormat="1" ht="11.25">
      <c r="A103" s="95"/>
      <c r="B103" s="56"/>
      <c r="C103" s="57" t="s">
        <v>133</v>
      </c>
      <c r="D103" s="58" t="s">
        <v>44</v>
      </c>
      <c r="E103" s="85">
        <v>52000</v>
      </c>
      <c r="F103" s="140">
        <v>55000</v>
      </c>
      <c r="G103" s="372">
        <f t="shared" si="1"/>
        <v>1.0576923076923077</v>
      </c>
    </row>
    <row r="104" spans="1:7" s="7" customFormat="1" ht="11.25">
      <c r="A104" s="304"/>
      <c r="B104" s="52"/>
      <c r="C104" s="49" t="s">
        <v>131</v>
      </c>
      <c r="D104" s="53" t="s">
        <v>42</v>
      </c>
      <c r="E104" s="86">
        <v>170000</v>
      </c>
      <c r="F104" s="249">
        <v>190000</v>
      </c>
      <c r="G104" s="370">
        <f t="shared" si="1"/>
        <v>1.1176470588235294</v>
      </c>
    </row>
    <row r="105" spans="1:7" s="7" customFormat="1" ht="11.25">
      <c r="A105" s="96"/>
      <c r="B105" s="60"/>
      <c r="C105" s="21" t="s">
        <v>134</v>
      </c>
      <c r="D105" s="61" t="s">
        <v>85</v>
      </c>
      <c r="E105" s="97">
        <v>150000</v>
      </c>
      <c r="F105" s="135">
        <v>150000</v>
      </c>
      <c r="G105" s="370">
        <f t="shared" si="1"/>
        <v>1</v>
      </c>
    </row>
    <row r="106" spans="1:7" s="7" customFormat="1" ht="11.25">
      <c r="A106" s="96"/>
      <c r="B106" s="60"/>
      <c r="C106" s="21" t="s">
        <v>230</v>
      </c>
      <c r="D106" s="61" t="s">
        <v>231</v>
      </c>
      <c r="E106" s="97">
        <v>0</v>
      </c>
      <c r="F106" s="135">
        <v>9000</v>
      </c>
      <c r="G106" s="370"/>
    </row>
    <row r="107" spans="1:7" s="7" customFormat="1" ht="11.25">
      <c r="A107" s="92"/>
      <c r="B107" s="79"/>
      <c r="C107" s="87" t="s">
        <v>122</v>
      </c>
      <c r="D107" s="93" t="s">
        <v>43</v>
      </c>
      <c r="E107" s="81">
        <v>80</v>
      </c>
      <c r="F107" s="138">
        <v>80</v>
      </c>
      <c r="G107" s="340">
        <f t="shared" si="1"/>
        <v>1</v>
      </c>
    </row>
    <row r="108" spans="1:7" s="7" customFormat="1" ht="11.25">
      <c r="A108" s="37"/>
      <c r="B108" s="38" t="s">
        <v>71</v>
      </c>
      <c r="C108" s="38"/>
      <c r="D108" s="39" t="s">
        <v>77</v>
      </c>
      <c r="E108" s="82">
        <f>SUM(E109:E110)</f>
        <v>3326809</v>
      </c>
      <c r="F108" s="82">
        <f>SUM(F109:F110)</f>
        <v>3942940</v>
      </c>
      <c r="G108" s="367">
        <f t="shared" si="1"/>
        <v>1.1852017954742817</v>
      </c>
    </row>
    <row r="109" spans="1:7" s="7" customFormat="1" ht="11.25">
      <c r="A109" s="68"/>
      <c r="B109" s="69"/>
      <c r="C109" s="69" t="s">
        <v>135</v>
      </c>
      <c r="D109" s="70" t="s">
        <v>73</v>
      </c>
      <c r="E109" s="77">
        <v>2526809</v>
      </c>
      <c r="F109" s="85">
        <v>2992940</v>
      </c>
      <c r="G109" s="372">
        <f t="shared" si="1"/>
        <v>1.1844741727609804</v>
      </c>
    </row>
    <row r="110" spans="1:7" s="7" customFormat="1" ht="12" thickBot="1">
      <c r="A110" s="78"/>
      <c r="B110" s="79"/>
      <c r="C110" s="79" t="s">
        <v>136</v>
      </c>
      <c r="D110" s="80" t="s">
        <v>74</v>
      </c>
      <c r="E110" s="81">
        <v>800000</v>
      </c>
      <c r="F110" s="415">
        <v>950000</v>
      </c>
      <c r="G110" s="368">
        <f t="shared" si="1"/>
        <v>1.1875</v>
      </c>
    </row>
    <row r="111" spans="1:8" s="148" customFormat="1" ht="11.25" customHeight="1" thickBot="1">
      <c r="A111" s="143" t="s">
        <v>45</v>
      </c>
      <c r="B111" s="153"/>
      <c r="C111" s="153"/>
      <c r="D111" s="154" t="s">
        <v>46</v>
      </c>
      <c r="E111" s="157">
        <f>SUM(E112+E114+E116)</f>
        <v>5699356</v>
      </c>
      <c r="F111" s="157">
        <f>SUM(F112+F114+F116)</f>
        <v>5264637</v>
      </c>
      <c r="G111" s="147">
        <f t="shared" si="1"/>
        <v>0.9237248910227752</v>
      </c>
      <c r="H111" s="158"/>
    </row>
    <row r="112" spans="1:8" s="32" customFormat="1" ht="11.25">
      <c r="A112" s="28"/>
      <c r="B112" s="67">
        <v>75801</v>
      </c>
      <c r="C112" s="67"/>
      <c r="D112" s="62" t="s">
        <v>47</v>
      </c>
      <c r="E112" s="76">
        <v>5100837</v>
      </c>
      <c r="F112" s="76">
        <f>SUM(F113)</f>
        <v>5218567</v>
      </c>
      <c r="G112" s="209">
        <f t="shared" si="1"/>
        <v>1.0230805258039024</v>
      </c>
      <c r="H112" s="98"/>
    </row>
    <row r="113" spans="1:8" s="7" customFormat="1" ht="11.25">
      <c r="A113" s="33"/>
      <c r="B113" s="99"/>
      <c r="C113" s="99" t="s">
        <v>137</v>
      </c>
      <c r="D113" s="63" t="s">
        <v>48</v>
      </c>
      <c r="E113" s="100">
        <v>5100837</v>
      </c>
      <c r="F113" s="141">
        <v>5218567</v>
      </c>
      <c r="G113" s="218">
        <f t="shared" si="1"/>
        <v>1.0230805258039024</v>
      </c>
      <c r="H113" s="98"/>
    </row>
    <row r="114" spans="1:7" s="32" customFormat="1" ht="11.25">
      <c r="A114" s="101"/>
      <c r="B114" s="10" t="s">
        <v>106</v>
      </c>
      <c r="C114" s="10"/>
      <c r="D114" s="102" t="s">
        <v>107</v>
      </c>
      <c r="E114" s="103">
        <v>552449</v>
      </c>
      <c r="F114" s="103">
        <f>SUM(F115)</f>
        <v>0</v>
      </c>
      <c r="G114" s="367"/>
    </row>
    <row r="115" spans="1:7" s="7" customFormat="1" ht="11.25">
      <c r="A115" s="68"/>
      <c r="B115" s="69"/>
      <c r="C115" s="69" t="s">
        <v>137</v>
      </c>
      <c r="D115" s="70" t="s">
        <v>48</v>
      </c>
      <c r="E115" s="77">
        <v>552449</v>
      </c>
      <c r="F115" s="134">
        <v>0</v>
      </c>
      <c r="G115" s="373"/>
    </row>
    <row r="116" spans="1:7" s="32" customFormat="1" ht="11.25">
      <c r="A116" s="37"/>
      <c r="B116" s="38" t="s">
        <v>75</v>
      </c>
      <c r="C116" s="38"/>
      <c r="D116" s="39" t="s">
        <v>76</v>
      </c>
      <c r="E116" s="82">
        <f>SUM(E117:E118)</f>
        <v>46070</v>
      </c>
      <c r="F116" s="82">
        <f>SUM(F117:F118)</f>
        <v>46070</v>
      </c>
      <c r="G116" s="367">
        <f t="shared" si="1"/>
        <v>1</v>
      </c>
    </row>
    <row r="117" spans="1:7" s="7" customFormat="1" ht="11.25">
      <c r="A117" s="48"/>
      <c r="B117" s="52"/>
      <c r="C117" s="52" t="s">
        <v>108</v>
      </c>
      <c r="D117" s="50" t="s">
        <v>176</v>
      </c>
      <c r="E117" s="86">
        <v>70</v>
      </c>
      <c r="F117" s="132">
        <v>70</v>
      </c>
      <c r="G117" s="372">
        <f t="shared" si="1"/>
        <v>1</v>
      </c>
    </row>
    <row r="118" spans="1:7" s="7" customFormat="1" ht="12" thickBot="1">
      <c r="A118" s="104"/>
      <c r="B118" s="105"/>
      <c r="C118" s="105" t="s">
        <v>110</v>
      </c>
      <c r="D118" s="106" t="s">
        <v>64</v>
      </c>
      <c r="E118" s="107">
        <v>46000</v>
      </c>
      <c r="F118" s="135">
        <v>46000</v>
      </c>
      <c r="G118" s="368">
        <f t="shared" si="1"/>
        <v>1</v>
      </c>
    </row>
    <row r="119" spans="1:7" s="148" customFormat="1" ht="11.25" customHeight="1" thickBot="1">
      <c r="A119" s="143" t="s">
        <v>49</v>
      </c>
      <c r="B119" s="153"/>
      <c r="C119" s="153"/>
      <c r="D119" s="154" t="s">
        <v>50</v>
      </c>
      <c r="E119" s="224">
        <f>SUM(E120+E128+E131)</f>
        <v>1737378.5</v>
      </c>
      <c r="F119" s="224">
        <f>SUM(F120+F128+F131)</f>
        <v>18730</v>
      </c>
      <c r="G119" s="147">
        <f t="shared" si="1"/>
        <v>0.010780609982223218</v>
      </c>
    </row>
    <row r="120" spans="1:7" s="7" customFormat="1" ht="11.25">
      <c r="A120" s="16"/>
      <c r="B120" s="108" t="s">
        <v>82</v>
      </c>
      <c r="C120" s="108"/>
      <c r="D120" s="109" t="s">
        <v>83</v>
      </c>
      <c r="E120" s="110">
        <f>SUM(E121:E127)</f>
        <v>1737308.5</v>
      </c>
      <c r="F120" s="110">
        <f>SUM(F121:F127)</f>
        <v>18635</v>
      </c>
      <c r="G120" s="209">
        <f t="shared" si="1"/>
        <v>0.010726362070985089</v>
      </c>
    </row>
    <row r="121" spans="1:7" s="207" customFormat="1" ht="11.25">
      <c r="A121" s="308"/>
      <c r="B121" s="309"/>
      <c r="C121" s="309" t="s">
        <v>108</v>
      </c>
      <c r="D121" s="50" t="s">
        <v>176</v>
      </c>
      <c r="E121" s="310">
        <v>40</v>
      </c>
      <c r="F121" s="310">
        <v>40</v>
      </c>
      <c r="G121" s="370">
        <f t="shared" si="1"/>
        <v>1</v>
      </c>
    </row>
    <row r="122" spans="1:7" s="7" customFormat="1" ht="11.25">
      <c r="A122" s="202"/>
      <c r="B122" s="305"/>
      <c r="C122" s="305" t="s">
        <v>114</v>
      </c>
      <c r="D122" s="306" t="s">
        <v>158</v>
      </c>
      <c r="E122" s="307">
        <v>18500</v>
      </c>
      <c r="F122" s="307">
        <v>18500</v>
      </c>
      <c r="G122" s="370">
        <f t="shared" si="1"/>
        <v>1</v>
      </c>
    </row>
    <row r="123" spans="1:7" s="7" customFormat="1" ht="11.25">
      <c r="A123" s="188"/>
      <c r="B123" s="189"/>
      <c r="C123" s="189" t="s">
        <v>110</v>
      </c>
      <c r="D123" s="190" t="s">
        <v>64</v>
      </c>
      <c r="E123" s="191">
        <v>60</v>
      </c>
      <c r="F123" s="191">
        <v>60</v>
      </c>
      <c r="G123" s="370">
        <f t="shared" si="1"/>
        <v>1</v>
      </c>
    </row>
    <row r="124" spans="1:7" s="7" customFormat="1" ht="11.25">
      <c r="A124" s="342"/>
      <c r="B124" s="343"/>
      <c r="C124" s="343" t="s">
        <v>116</v>
      </c>
      <c r="D124" s="344" t="s">
        <v>25</v>
      </c>
      <c r="E124" s="345">
        <v>0</v>
      </c>
      <c r="F124" s="346">
        <v>35</v>
      </c>
      <c r="G124" s="370"/>
    </row>
    <row r="125" spans="1:7" s="7" customFormat="1" ht="11.25">
      <c r="A125" s="342"/>
      <c r="B125" s="343"/>
      <c r="C125" s="343" t="s">
        <v>138</v>
      </c>
      <c r="D125" s="344" t="s">
        <v>226</v>
      </c>
      <c r="E125" s="345">
        <v>3395</v>
      </c>
      <c r="F125" s="346">
        <v>0</v>
      </c>
      <c r="G125" s="370"/>
    </row>
    <row r="126" spans="1:7" s="7" customFormat="1" ht="11.25">
      <c r="A126" s="342"/>
      <c r="B126" s="343"/>
      <c r="C126" s="343" t="s">
        <v>196</v>
      </c>
      <c r="D126" s="344" t="s">
        <v>225</v>
      </c>
      <c r="E126" s="345">
        <v>1513511.91</v>
      </c>
      <c r="F126" s="346">
        <v>0</v>
      </c>
      <c r="G126" s="370"/>
    </row>
    <row r="127" spans="1:7" s="7" customFormat="1" ht="11.25">
      <c r="A127" s="188"/>
      <c r="B127" s="189"/>
      <c r="C127" s="189" t="s">
        <v>223</v>
      </c>
      <c r="D127" s="190" t="s">
        <v>224</v>
      </c>
      <c r="E127" s="191">
        <v>201801.59</v>
      </c>
      <c r="F127" s="341">
        <v>0</v>
      </c>
      <c r="G127" s="340"/>
    </row>
    <row r="128" spans="1:7" s="219" customFormat="1" ht="11.25">
      <c r="A128" s="311"/>
      <c r="B128" s="312" t="s">
        <v>215</v>
      </c>
      <c r="C128" s="312"/>
      <c r="D128" s="313" t="s">
        <v>216</v>
      </c>
      <c r="E128" s="314">
        <v>0</v>
      </c>
      <c r="F128" s="315">
        <v>50</v>
      </c>
      <c r="G128" s="367"/>
    </row>
    <row r="129" spans="1:7" s="7" customFormat="1" ht="11.25">
      <c r="A129" s="202"/>
      <c r="B129" s="305"/>
      <c r="C129" s="305" t="s">
        <v>108</v>
      </c>
      <c r="D129" s="306" t="s">
        <v>176</v>
      </c>
      <c r="E129" s="307">
        <v>0</v>
      </c>
      <c r="F129" s="206">
        <v>40</v>
      </c>
      <c r="G129" s="374"/>
    </row>
    <row r="130" spans="1:7" s="7" customFormat="1" ht="11.25">
      <c r="A130" s="195"/>
      <c r="B130" s="196"/>
      <c r="C130" s="196" t="s">
        <v>116</v>
      </c>
      <c r="D130" s="197" t="s">
        <v>181</v>
      </c>
      <c r="E130" s="198">
        <v>0</v>
      </c>
      <c r="F130" s="199">
        <v>10</v>
      </c>
      <c r="G130" s="375"/>
    </row>
    <row r="131" spans="1:7" s="32" customFormat="1" ht="11.25">
      <c r="A131" s="16"/>
      <c r="B131" s="108" t="s">
        <v>159</v>
      </c>
      <c r="C131" s="108"/>
      <c r="D131" s="109" t="s">
        <v>160</v>
      </c>
      <c r="E131" s="110">
        <f>SUM(E132:E133)</f>
        <v>70</v>
      </c>
      <c r="F131" s="110">
        <f>SUM(F132:F133)</f>
        <v>45</v>
      </c>
      <c r="G131" s="376">
        <f aca="true" t="shared" si="2" ref="G131:G139">F131/E131</f>
        <v>0.6428571428571429</v>
      </c>
    </row>
    <row r="132" spans="1:7" s="7" customFormat="1" ht="11.25">
      <c r="A132" s="168"/>
      <c r="B132" s="192"/>
      <c r="C132" s="192" t="s">
        <v>110</v>
      </c>
      <c r="D132" s="193" t="s">
        <v>64</v>
      </c>
      <c r="E132" s="194">
        <v>30</v>
      </c>
      <c r="F132" s="169">
        <v>35</v>
      </c>
      <c r="G132" s="372">
        <f t="shared" si="2"/>
        <v>1.1666666666666667</v>
      </c>
    </row>
    <row r="133" spans="1:7" s="7" customFormat="1" ht="12" thickBot="1">
      <c r="A133" s="276"/>
      <c r="B133" s="277"/>
      <c r="C133" s="277" t="s">
        <v>116</v>
      </c>
      <c r="D133" s="278" t="s">
        <v>25</v>
      </c>
      <c r="E133" s="279">
        <v>40</v>
      </c>
      <c r="F133" s="280">
        <v>10</v>
      </c>
      <c r="G133" s="368">
        <f t="shared" si="2"/>
        <v>0.25</v>
      </c>
    </row>
    <row r="134" spans="1:7" s="148" customFormat="1" ht="11.25" customHeight="1" thickBot="1">
      <c r="A134" s="176" t="s">
        <v>98</v>
      </c>
      <c r="B134" s="177"/>
      <c r="C134" s="177"/>
      <c r="D134" s="281" t="s">
        <v>99</v>
      </c>
      <c r="E134" s="282">
        <f>SUM(E135+E137+E145+E147+E152+E155+E159)</f>
        <v>2043022</v>
      </c>
      <c r="F134" s="282">
        <f>SUM(F135+F137+F145+F147+F152+F155+F159)</f>
        <v>3143682</v>
      </c>
      <c r="G134" s="147">
        <f t="shared" si="2"/>
        <v>1.5387411393514119</v>
      </c>
    </row>
    <row r="135" spans="1:7" s="7" customFormat="1" ht="11.25">
      <c r="A135" s="28"/>
      <c r="B135" s="29" t="s">
        <v>100</v>
      </c>
      <c r="C135" s="29"/>
      <c r="D135" s="62" t="s">
        <v>52</v>
      </c>
      <c r="E135" s="76">
        <v>101000</v>
      </c>
      <c r="F135" s="76">
        <v>101000</v>
      </c>
      <c r="G135" s="209">
        <f t="shared" si="2"/>
        <v>1</v>
      </c>
    </row>
    <row r="136" spans="1:7" s="7" customFormat="1" ht="11.25">
      <c r="A136" s="33"/>
      <c r="B136" s="34"/>
      <c r="C136" s="34" t="s">
        <v>112</v>
      </c>
      <c r="D136" s="63" t="s">
        <v>51</v>
      </c>
      <c r="E136" s="100">
        <v>101000</v>
      </c>
      <c r="F136" s="142">
        <v>101000</v>
      </c>
      <c r="G136" s="218">
        <f t="shared" si="2"/>
        <v>1</v>
      </c>
    </row>
    <row r="137" spans="1:7" s="219" customFormat="1" ht="11.25">
      <c r="A137" s="236"/>
      <c r="B137" s="237" t="s">
        <v>177</v>
      </c>
      <c r="C137" s="237"/>
      <c r="D137" s="238" t="s">
        <v>178</v>
      </c>
      <c r="E137" s="239">
        <f>SUM(E138+E139+E144)</f>
        <v>1501020</v>
      </c>
      <c r="F137" s="239">
        <f>SUM(F138+F139+F144)</f>
        <v>2639050</v>
      </c>
      <c r="G137" s="367">
        <f t="shared" si="2"/>
        <v>1.7581711103116549</v>
      </c>
    </row>
    <row r="138" spans="1:7" s="219" customFormat="1" ht="11.25">
      <c r="A138" s="241"/>
      <c r="B138" s="242"/>
      <c r="C138" s="242" t="s">
        <v>110</v>
      </c>
      <c r="D138" s="243" t="s">
        <v>64</v>
      </c>
      <c r="E138" s="316">
        <v>20</v>
      </c>
      <c r="F138" s="317">
        <v>50</v>
      </c>
      <c r="G138" s="372">
        <f t="shared" si="2"/>
        <v>2.5</v>
      </c>
    </row>
    <row r="139" spans="1:7" s="7" customFormat="1" ht="12" thickBot="1">
      <c r="A139" s="64"/>
      <c r="B139" s="395"/>
      <c r="C139" s="395" t="s">
        <v>118</v>
      </c>
      <c r="D139" s="396" t="s">
        <v>179</v>
      </c>
      <c r="E139" s="397">
        <v>1497000</v>
      </c>
      <c r="F139" s="398">
        <v>2639000</v>
      </c>
      <c r="G139" s="377">
        <f t="shared" si="2"/>
        <v>1.7628590514362057</v>
      </c>
    </row>
    <row r="140" spans="1:7" s="7" customFormat="1" ht="11.25">
      <c r="A140" s="399"/>
      <c r="B140" s="399"/>
      <c r="C140" s="399"/>
      <c r="D140" s="400"/>
      <c r="E140" s="401"/>
      <c r="F140" s="401"/>
      <c r="G140" s="402"/>
    </row>
    <row r="141" spans="1:7" s="7" customFormat="1" ht="11.25">
      <c r="A141" s="221"/>
      <c r="B141" s="221"/>
      <c r="C141" s="221"/>
      <c r="D141" s="222"/>
      <c r="E141" s="240"/>
      <c r="F141" s="240"/>
      <c r="G141" s="403"/>
    </row>
    <row r="142" spans="1:7" s="7" customFormat="1" ht="12" thickBot="1">
      <c r="A142" s="347"/>
      <c r="B142" s="347"/>
      <c r="C142" s="347"/>
      <c r="D142" s="348"/>
      <c r="E142" s="404"/>
      <c r="F142" s="404"/>
      <c r="G142" s="405"/>
    </row>
    <row r="143" spans="1:7" s="220" customFormat="1" ht="12" thickBot="1">
      <c r="A143" s="323" t="s">
        <v>155</v>
      </c>
      <c r="B143" s="324" t="s">
        <v>156</v>
      </c>
      <c r="C143" s="324" t="s">
        <v>157</v>
      </c>
      <c r="D143" s="325">
        <v>4</v>
      </c>
      <c r="E143" s="326">
        <v>5</v>
      </c>
      <c r="F143" s="327">
        <v>6</v>
      </c>
      <c r="G143" s="328">
        <v>7</v>
      </c>
    </row>
    <row r="144" spans="1:7" s="7" customFormat="1" ht="11.25">
      <c r="A144" s="88"/>
      <c r="B144" s="89"/>
      <c r="C144" s="89" t="s">
        <v>139</v>
      </c>
      <c r="D144" s="90" t="s">
        <v>180</v>
      </c>
      <c r="E144" s="91">
        <v>4000</v>
      </c>
      <c r="F144" s="139">
        <v>0</v>
      </c>
      <c r="G144" s="340"/>
    </row>
    <row r="145" spans="1:7" s="7" customFormat="1" ht="11.25">
      <c r="A145" s="112"/>
      <c r="B145" s="113" t="s">
        <v>101</v>
      </c>
      <c r="C145" s="113"/>
      <c r="D145" s="114" t="s">
        <v>80</v>
      </c>
      <c r="E145" s="115">
        <v>16500</v>
      </c>
      <c r="F145" s="116">
        <f>SUM(F146)</f>
        <v>17000</v>
      </c>
      <c r="G145" s="406">
        <f aca="true" t="shared" si="3" ref="G145:G199">F145/E145</f>
        <v>1.0303030303030303</v>
      </c>
    </row>
    <row r="146" spans="1:7" s="7" customFormat="1" ht="11.25">
      <c r="A146" s="33"/>
      <c r="B146" s="34"/>
      <c r="C146" s="34" t="s">
        <v>118</v>
      </c>
      <c r="D146" s="63" t="s">
        <v>51</v>
      </c>
      <c r="E146" s="36">
        <v>16500</v>
      </c>
      <c r="F146" s="141">
        <v>17000</v>
      </c>
      <c r="G146" s="351">
        <f t="shared" si="3"/>
        <v>1.0303030303030303</v>
      </c>
    </row>
    <row r="147" spans="1:7" s="7" customFormat="1" ht="11.25">
      <c r="A147" s="37"/>
      <c r="B147" s="43" t="s">
        <v>102</v>
      </c>
      <c r="C147" s="43"/>
      <c r="D147" s="39" t="s">
        <v>228</v>
      </c>
      <c r="E147" s="226">
        <f>SUM(E148:E151)</f>
        <v>194132</v>
      </c>
      <c r="F147" s="226">
        <f>SUM(F148:F151)</f>
        <v>170132</v>
      </c>
      <c r="G147" s="83">
        <f t="shared" si="3"/>
        <v>0.8763727772855583</v>
      </c>
    </row>
    <row r="148" spans="1:7" s="7" customFormat="1" ht="11.25">
      <c r="A148" s="55"/>
      <c r="B148" s="56"/>
      <c r="C148" s="57" t="s">
        <v>115</v>
      </c>
      <c r="D148" s="58" t="s">
        <v>24</v>
      </c>
      <c r="E148" s="59">
        <v>5000</v>
      </c>
      <c r="F148" s="59">
        <v>5000</v>
      </c>
      <c r="G148" s="244">
        <f t="shared" si="3"/>
        <v>1</v>
      </c>
    </row>
    <row r="149" spans="1:7" s="7" customFormat="1" ht="11.25">
      <c r="A149" s="48"/>
      <c r="B149" s="49"/>
      <c r="C149" s="49" t="s">
        <v>116</v>
      </c>
      <c r="D149" s="50" t="s">
        <v>25</v>
      </c>
      <c r="E149" s="86">
        <v>3132</v>
      </c>
      <c r="F149" s="137">
        <v>3132</v>
      </c>
      <c r="G149" s="250">
        <f t="shared" si="3"/>
        <v>1</v>
      </c>
    </row>
    <row r="150" spans="1:7" s="7" customFormat="1" ht="11.25">
      <c r="A150" s="44"/>
      <c r="B150" s="45"/>
      <c r="C150" s="45" t="s">
        <v>118</v>
      </c>
      <c r="D150" s="46" t="s">
        <v>51</v>
      </c>
      <c r="E150" s="117">
        <v>88000</v>
      </c>
      <c r="F150" s="136">
        <v>84000</v>
      </c>
      <c r="G150" s="250">
        <f t="shared" si="3"/>
        <v>0.9545454545454546</v>
      </c>
    </row>
    <row r="151" spans="1:7" s="7" customFormat="1" ht="11.25">
      <c r="A151" s="48"/>
      <c r="B151" s="49"/>
      <c r="C151" s="49" t="s">
        <v>138</v>
      </c>
      <c r="D151" s="50" t="s">
        <v>51</v>
      </c>
      <c r="E151" s="86">
        <v>98000</v>
      </c>
      <c r="F151" s="137">
        <v>78000</v>
      </c>
      <c r="G151" s="258">
        <f t="shared" si="3"/>
        <v>0.7959183673469388</v>
      </c>
    </row>
    <row r="152" spans="1:7" s="7" customFormat="1" ht="11.25">
      <c r="A152" s="37"/>
      <c r="B152" s="43" t="s">
        <v>103</v>
      </c>
      <c r="C152" s="43"/>
      <c r="D152" s="39" t="s">
        <v>53</v>
      </c>
      <c r="E152" s="226">
        <f>SUM(E153:E154)</f>
        <v>156350</v>
      </c>
      <c r="F152" s="226">
        <f>SUM(F153:F154)</f>
        <v>159400</v>
      </c>
      <c r="G152" s="83">
        <f t="shared" si="3"/>
        <v>1.0195075151902782</v>
      </c>
    </row>
    <row r="153" spans="1:7" s="207" customFormat="1" ht="11.25">
      <c r="A153" s="231"/>
      <c r="B153" s="232"/>
      <c r="C153" s="232" t="s">
        <v>110</v>
      </c>
      <c r="D153" s="233" t="s">
        <v>64</v>
      </c>
      <c r="E153" s="256">
        <v>350</v>
      </c>
      <c r="F153" s="256">
        <v>400</v>
      </c>
      <c r="G153" s="244">
        <f t="shared" si="3"/>
        <v>1.1428571428571428</v>
      </c>
    </row>
    <row r="154" spans="1:7" s="7" customFormat="1" ht="11.25">
      <c r="A154" s="333"/>
      <c r="B154" s="334"/>
      <c r="C154" s="334" t="s">
        <v>138</v>
      </c>
      <c r="D154" s="90" t="s">
        <v>51</v>
      </c>
      <c r="E154" s="91">
        <v>156000</v>
      </c>
      <c r="F154" s="91">
        <v>159000</v>
      </c>
      <c r="G154" s="258">
        <f t="shared" si="3"/>
        <v>1.0192307692307692</v>
      </c>
    </row>
    <row r="155" spans="1:7" s="32" customFormat="1" ht="11.25">
      <c r="A155" s="112"/>
      <c r="B155" s="113" t="s">
        <v>104</v>
      </c>
      <c r="C155" s="113"/>
      <c r="D155" s="114" t="s">
        <v>54</v>
      </c>
      <c r="E155" s="229">
        <f>SUM(E156:E158)</f>
        <v>42100</v>
      </c>
      <c r="F155" s="229">
        <f>SUM(F156:F158)</f>
        <v>43100</v>
      </c>
      <c r="G155" s="83">
        <f t="shared" si="3"/>
        <v>1.0237529691211402</v>
      </c>
    </row>
    <row r="156" spans="1:7" s="7" customFormat="1" ht="11.25">
      <c r="A156" s="68"/>
      <c r="B156" s="118"/>
      <c r="C156" s="118" t="s">
        <v>119</v>
      </c>
      <c r="D156" s="70" t="s">
        <v>16</v>
      </c>
      <c r="E156" s="77">
        <v>14000</v>
      </c>
      <c r="F156" s="134">
        <v>14000</v>
      </c>
      <c r="G156" s="244">
        <f t="shared" si="3"/>
        <v>1</v>
      </c>
    </row>
    <row r="157" spans="1:7" s="7" customFormat="1" ht="11.25">
      <c r="A157" s="48"/>
      <c r="B157" s="49"/>
      <c r="C157" s="49" t="s">
        <v>118</v>
      </c>
      <c r="D157" s="50" t="s">
        <v>51</v>
      </c>
      <c r="E157" s="51">
        <v>28000</v>
      </c>
      <c r="F157" s="137">
        <v>29000</v>
      </c>
      <c r="G157" s="250">
        <f t="shared" si="3"/>
        <v>1.0357142857142858</v>
      </c>
    </row>
    <row r="158" spans="1:7" s="7" customFormat="1" ht="11.25">
      <c r="A158" s="88"/>
      <c r="B158" s="89"/>
      <c r="C158" s="89" t="s">
        <v>161</v>
      </c>
      <c r="D158" s="90" t="s">
        <v>186</v>
      </c>
      <c r="E158" s="119">
        <v>100</v>
      </c>
      <c r="F158" s="139">
        <v>100</v>
      </c>
      <c r="G158" s="258">
        <f t="shared" si="3"/>
        <v>1</v>
      </c>
    </row>
    <row r="159" spans="1:7" s="32" customFormat="1" ht="11.25">
      <c r="A159" s="37"/>
      <c r="B159" s="43" t="s">
        <v>105</v>
      </c>
      <c r="C159" s="43"/>
      <c r="D159" s="39" t="s">
        <v>15</v>
      </c>
      <c r="E159" s="82">
        <v>31920</v>
      </c>
      <c r="F159" s="82">
        <f>SUM(F160:F160)</f>
        <v>14000</v>
      </c>
      <c r="G159" s="83">
        <f t="shared" si="3"/>
        <v>0.43859649122807015</v>
      </c>
    </row>
    <row r="160" spans="1:7" s="7" customFormat="1" ht="12" thickBot="1">
      <c r="A160" s="78"/>
      <c r="B160" s="79"/>
      <c r="C160" s="79" t="s">
        <v>138</v>
      </c>
      <c r="D160" s="80" t="s">
        <v>55</v>
      </c>
      <c r="E160" s="81">
        <v>31920</v>
      </c>
      <c r="F160" s="138">
        <v>14000</v>
      </c>
      <c r="G160" s="353">
        <f t="shared" si="3"/>
        <v>0.43859649122807015</v>
      </c>
    </row>
    <row r="161" spans="1:7" s="7" customFormat="1" ht="12.75" thickBot="1">
      <c r="A161" s="143" t="s">
        <v>164</v>
      </c>
      <c r="B161" s="153"/>
      <c r="C161" s="153"/>
      <c r="D161" s="156" t="s">
        <v>165</v>
      </c>
      <c r="E161" s="157">
        <f>SUM(E162)</f>
        <v>66000</v>
      </c>
      <c r="F161" s="157">
        <f>SUM(F162)</f>
        <v>41500</v>
      </c>
      <c r="G161" s="354">
        <f t="shared" si="3"/>
        <v>0.6287878787878788</v>
      </c>
    </row>
    <row r="162" spans="1:7" s="7" customFormat="1" ht="11.25">
      <c r="A162" s="28"/>
      <c r="B162" s="29" t="s">
        <v>166</v>
      </c>
      <c r="C162" s="29"/>
      <c r="D162" s="62" t="s">
        <v>15</v>
      </c>
      <c r="E162" s="76">
        <f>SUM(E163:E166)</f>
        <v>66000</v>
      </c>
      <c r="F162" s="76">
        <f>SUM(F163:F166)</f>
        <v>41500</v>
      </c>
      <c r="G162" s="111">
        <f t="shared" si="3"/>
        <v>0.6287878787878788</v>
      </c>
    </row>
    <row r="163" spans="1:7" s="7" customFormat="1" ht="11.25">
      <c r="A163" s="55"/>
      <c r="B163" s="57"/>
      <c r="C163" s="57" t="s">
        <v>119</v>
      </c>
      <c r="D163" s="84" t="s">
        <v>16</v>
      </c>
      <c r="E163" s="85">
        <v>30000</v>
      </c>
      <c r="F163" s="140">
        <v>40000</v>
      </c>
      <c r="G163" s="244">
        <f t="shared" si="3"/>
        <v>1.3333333333333333</v>
      </c>
    </row>
    <row r="164" spans="1:7" s="7" customFormat="1" ht="11.25">
      <c r="A164" s="48"/>
      <c r="B164" s="49"/>
      <c r="C164" s="49" t="s">
        <v>110</v>
      </c>
      <c r="D164" s="53" t="s">
        <v>64</v>
      </c>
      <c r="E164" s="86">
        <v>500</v>
      </c>
      <c r="F164" s="137">
        <v>500</v>
      </c>
      <c r="G164" s="250">
        <f t="shared" si="3"/>
        <v>1</v>
      </c>
    </row>
    <row r="165" spans="1:7" s="7" customFormat="1" ht="11.25">
      <c r="A165" s="44"/>
      <c r="B165" s="45"/>
      <c r="C165" s="45" t="s">
        <v>116</v>
      </c>
      <c r="D165" s="259" t="s">
        <v>181</v>
      </c>
      <c r="E165" s="117">
        <v>1000</v>
      </c>
      <c r="F165" s="136">
        <v>1000</v>
      </c>
      <c r="G165" s="250">
        <f t="shared" si="3"/>
        <v>1</v>
      </c>
    </row>
    <row r="166" spans="1:7" s="7" customFormat="1" ht="12" thickBot="1">
      <c r="A166" s="20"/>
      <c r="B166" s="21"/>
      <c r="C166" s="21" t="s">
        <v>120</v>
      </c>
      <c r="D166" s="61" t="s">
        <v>217</v>
      </c>
      <c r="E166" s="97">
        <v>34500</v>
      </c>
      <c r="F166" s="135">
        <v>0</v>
      </c>
      <c r="G166" s="355"/>
    </row>
    <row r="167" spans="1:7" s="7" customFormat="1" ht="12" customHeight="1" thickBot="1">
      <c r="A167" s="143" t="s">
        <v>218</v>
      </c>
      <c r="B167" s="153"/>
      <c r="C167" s="153"/>
      <c r="D167" s="154" t="s">
        <v>219</v>
      </c>
      <c r="E167" s="224">
        <v>28326</v>
      </c>
      <c r="F167" s="224">
        <v>0</v>
      </c>
      <c r="G167" s="354"/>
    </row>
    <row r="168" spans="1:7" s="219" customFormat="1" ht="11.25">
      <c r="A168" s="318"/>
      <c r="B168" s="319" t="s">
        <v>220</v>
      </c>
      <c r="C168" s="319"/>
      <c r="D168" s="320" t="s">
        <v>221</v>
      </c>
      <c r="E168" s="321">
        <v>28326</v>
      </c>
      <c r="F168" s="322">
        <v>0</v>
      </c>
      <c r="G168" s="111"/>
    </row>
    <row r="169" spans="1:7" s="7" customFormat="1" ht="12" thickBot="1">
      <c r="A169" s="55"/>
      <c r="B169" s="57"/>
      <c r="C169" s="57" t="s">
        <v>138</v>
      </c>
      <c r="D169" s="58" t="s">
        <v>222</v>
      </c>
      <c r="E169" s="85">
        <v>28326</v>
      </c>
      <c r="F169" s="140">
        <v>0</v>
      </c>
      <c r="G169" s="356"/>
    </row>
    <row r="170" spans="1:7" s="7" customFormat="1" ht="11.25" customHeight="1" thickBot="1">
      <c r="A170" s="143" t="s">
        <v>56</v>
      </c>
      <c r="B170" s="153"/>
      <c r="C170" s="153"/>
      <c r="D170" s="154" t="s">
        <v>57</v>
      </c>
      <c r="E170" s="224">
        <f>SUM(E171+E174+E178)</f>
        <v>201797</v>
      </c>
      <c r="F170" s="224">
        <f>SUM(F171+F174+F178)</f>
        <v>271800</v>
      </c>
      <c r="G170" s="354">
        <f t="shared" si="3"/>
        <v>1.346898120388311</v>
      </c>
    </row>
    <row r="171" spans="1:7" s="7" customFormat="1" ht="11.25">
      <c r="A171" s="28"/>
      <c r="B171" s="67">
        <v>90001</v>
      </c>
      <c r="C171" s="29"/>
      <c r="D171" s="62" t="s">
        <v>58</v>
      </c>
      <c r="E171" s="225">
        <f>SUM(E172:E173)</f>
        <v>100150</v>
      </c>
      <c r="F171" s="225">
        <f>SUM(F172:F173)</f>
        <v>150150</v>
      </c>
      <c r="G171" s="111">
        <f t="shared" si="3"/>
        <v>1.4992511233150274</v>
      </c>
    </row>
    <row r="172" spans="1:7" s="207" customFormat="1" ht="11.25">
      <c r="A172" s="245"/>
      <c r="B172" s="246"/>
      <c r="C172" s="246" t="s">
        <v>110</v>
      </c>
      <c r="D172" s="247" t="s">
        <v>64</v>
      </c>
      <c r="E172" s="248">
        <v>150</v>
      </c>
      <c r="F172" s="249">
        <v>150</v>
      </c>
      <c r="G172" s="244">
        <f t="shared" si="3"/>
        <v>1</v>
      </c>
    </row>
    <row r="173" spans="1:7" s="7" customFormat="1" ht="11.25">
      <c r="A173" s="88"/>
      <c r="B173" s="89"/>
      <c r="C173" s="89" t="s">
        <v>111</v>
      </c>
      <c r="D173" s="90" t="s">
        <v>59</v>
      </c>
      <c r="E173" s="91">
        <v>100000</v>
      </c>
      <c r="F173" s="416">
        <v>150000</v>
      </c>
      <c r="G173" s="352">
        <f t="shared" si="3"/>
        <v>1.5</v>
      </c>
    </row>
    <row r="174" spans="1:7" s="32" customFormat="1" ht="11.25">
      <c r="A174" s="112"/>
      <c r="B174" s="113">
        <v>90003</v>
      </c>
      <c r="C174" s="113"/>
      <c r="D174" s="114" t="s">
        <v>60</v>
      </c>
      <c r="E174" s="229">
        <f>SUM(E175:E177)</f>
        <v>101400</v>
      </c>
      <c r="F174" s="229">
        <f>SUM(F175:F177)</f>
        <v>121400</v>
      </c>
      <c r="G174" s="358">
        <f>F174/E174</f>
        <v>1.1972386587771202</v>
      </c>
    </row>
    <row r="175" spans="1:7" s="7" customFormat="1" ht="11.25">
      <c r="A175" s="68"/>
      <c r="B175" s="118"/>
      <c r="C175" s="118" t="s">
        <v>108</v>
      </c>
      <c r="D175" s="70" t="s">
        <v>78</v>
      </c>
      <c r="E175" s="77">
        <v>900</v>
      </c>
      <c r="F175" s="134">
        <v>900</v>
      </c>
      <c r="G175" s="257">
        <f t="shared" si="3"/>
        <v>1</v>
      </c>
    </row>
    <row r="176" spans="1:7" s="7" customFormat="1" ht="11.25">
      <c r="A176" s="48"/>
      <c r="B176" s="49"/>
      <c r="C176" s="49" t="s">
        <v>119</v>
      </c>
      <c r="D176" s="50" t="s">
        <v>16</v>
      </c>
      <c r="E176" s="86">
        <v>100000</v>
      </c>
      <c r="F176" s="414">
        <v>120000</v>
      </c>
      <c r="G176" s="250">
        <f t="shared" si="3"/>
        <v>1.2</v>
      </c>
    </row>
    <row r="177" spans="1:7" s="7" customFormat="1" ht="11.25">
      <c r="A177" s="88"/>
      <c r="B177" s="89"/>
      <c r="C177" s="89" t="s">
        <v>110</v>
      </c>
      <c r="D177" s="90" t="s">
        <v>64</v>
      </c>
      <c r="E177" s="91">
        <v>500</v>
      </c>
      <c r="F177" s="139">
        <v>500</v>
      </c>
      <c r="G177" s="258">
        <f t="shared" si="3"/>
        <v>1</v>
      </c>
    </row>
    <row r="178" spans="1:7" s="32" customFormat="1" ht="11.25">
      <c r="A178" s="112"/>
      <c r="B178" s="113">
        <v>90015</v>
      </c>
      <c r="C178" s="113"/>
      <c r="D178" s="114" t="s">
        <v>61</v>
      </c>
      <c r="E178" s="229">
        <f>SUM(E179:E180)</f>
        <v>247</v>
      </c>
      <c r="F178" s="229">
        <f>SUM(F179:F180)</f>
        <v>250</v>
      </c>
      <c r="G178" s="406">
        <f t="shared" si="3"/>
        <v>1.0121457489878543</v>
      </c>
    </row>
    <row r="179" spans="1:7" s="207" customFormat="1" ht="11.25">
      <c r="A179" s="241"/>
      <c r="B179" s="242"/>
      <c r="C179" s="242" t="s">
        <v>116</v>
      </c>
      <c r="D179" s="243" t="s">
        <v>181</v>
      </c>
      <c r="E179" s="316">
        <v>47</v>
      </c>
      <c r="F179" s="317">
        <v>50</v>
      </c>
      <c r="G179" s="244">
        <f t="shared" si="3"/>
        <v>1.0638297872340425</v>
      </c>
    </row>
    <row r="180" spans="1:7" s="7" customFormat="1" ht="12" thickBot="1">
      <c r="A180" s="20"/>
      <c r="B180" s="21"/>
      <c r="C180" s="21" t="s">
        <v>111</v>
      </c>
      <c r="D180" s="120" t="s">
        <v>59</v>
      </c>
      <c r="E180" s="97">
        <v>200</v>
      </c>
      <c r="F180" s="127">
        <v>200</v>
      </c>
      <c r="G180" s="355">
        <f t="shared" si="3"/>
        <v>1</v>
      </c>
    </row>
    <row r="181" spans="1:7" s="251" customFormat="1" ht="12" customHeight="1" thickBot="1">
      <c r="A181" s="252" t="s">
        <v>182</v>
      </c>
      <c r="B181" s="253"/>
      <c r="C181" s="253"/>
      <c r="D181" s="254" t="s">
        <v>183</v>
      </c>
      <c r="E181" s="255">
        <f>SUM(E182+E185)</f>
        <v>2900341</v>
      </c>
      <c r="F181" s="255">
        <f>SUM(F182+F185)</f>
        <v>300</v>
      </c>
      <c r="G181" s="378">
        <f>F181/E181</f>
        <v>0.00010343611320186144</v>
      </c>
    </row>
    <row r="182" spans="1:7" s="251" customFormat="1" ht="12">
      <c r="A182" s="268"/>
      <c r="B182" s="269" t="s">
        <v>193</v>
      </c>
      <c r="C182" s="269"/>
      <c r="D182" s="270" t="s">
        <v>194</v>
      </c>
      <c r="E182" s="271">
        <f>SUM(E183:E184)</f>
        <v>2892541</v>
      </c>
      <c r="F182" s="271">
        <f>SUM(F183:F184)</f>
        <v>0</v>
      </c>
      <c r="G182" s="111"/>
    </row>
    <row r="183" spans="1:7" s="251" customFormat="1" ht="12">
      <c r="A183" s="283"/>
      <c r="B183" s="284"/>
      <c r="C183" s="284" t="s">
        <v>196</v>
      </c>
      <c r="D183" s="285" t="s">
        <v>197</v>
      </c>
      <c r="E183" s="286">
        <v>2552242</v>
      </c>
      <c r="F183" s="286">
        <v>0</v>
      </c>
      <c r="G183" s="357"/>
    </row>
    <row r="184" spans="1:7" s="251" customFormat="1" ht="12">
      <c r="A184" s="335"/>
      <c r="B184" s="336"/>
      <c r="C184" s="336" t="s">
        <v>195</v>
      </c>
      <c r="D184" s="337" t="s">
        <v>198</v>
      </c>
      <c r="E184" s="338">
        <v>340299</v>
      </c>
      <c r="F184" s="339">
        <v>0</v>
      </c>
      <c r="G184" s="359"/>
    </row>
    <row r="185" spans="1:7" s="219" customFormat="1" ht="11.25">
      <c r="A185" s="264"/>
      <c r="B185" s="265" t="s">
        <v>184</v>
      </c>
      <c r="C185" s="265"/>
      <c r="D185" s="266" t="s">
        <v>185</v>
      </c>
      <c r="E185" s="267">
        <f>SUM(E186:E187)</f>
        <v>7800</v>
      </c>
      <c r="F185" s="267">
        <f>SUM(F186:F187)</f>
        <v>300</v>
      </c>
      <c r="G185" s="83">
        <f t="shared" si="3"/>
        <v>0.038461538461538464</v>
      </c>
    </row>
    <row r="186" spans="1:7" s="7" customFormat="1" ht="11.25">
      <c r="A186" s="55"/>
      <c r="B186" s="57"/>
      <c r="C186" s="57" t="s">
        <v>110</v>
      </c>
      <c r="D186" s="58" t="s">
        <v>64</v>
      </c>
      <c r="E186" s="85">
        <v>300</v>
      </c>
      <c r="F186" s="140">
        <v>300</v>
      </c>
      <c r="G186" s="360">
        <f t="shared" si="3"/>
        <v>1</v>
      </c>
    </row>
    <row r="187" spans="1:7" s="7" customFormat="1" ht="12" thickBot="1">
      <c r="A187" s="20"/>
      <c r="B187" s="21"/>
      <c r="C187" s="21" t="s">
        <v>117</v>
      </c>
      <c r="D187" s="61" t="s">
        <v>200</v>
      </c>
      <c r="E187" s="261">
        <v>7500</v>
      </c>
      <c r="F187" s="240">
        <v>0</v>
      </c>
      <c r="G187" s="356"/>
    </row>
    <row r="188" spans="1:7" s="148" customFormat="1" ht="12.75" thickBot="1">
      <c r="A188" s="159" t="s">
        <v>62</v>
      </c>
      <c r="B188" s="160"/>
      <c r="C188" s="160"/>
      <c r="D188" s="156" t="s">
        <v>63</v>
      </c>
      <c r="E188" s="227">
        <f>SUM(E189)</f>
        <v>33020</v>
      </c>
      <c r="F188" s="227">
        <f>SUM(F189)</f>
        <v>38020</v>
      </c>
      <c r="G188" s="354">
        <f t="shared" si="3"/>
        <v>1.1514233797698366</v>
      </c>
    </row>
    <row r="189" spans="1:7" s="7" customFormat="1" ht="11.25">
      <c r="A189" s="121"/>
      <c r="B189" s="122" t="s">
        <v>67</v>
      </c>
      <c r="C189" s="122"/>
      <c r="D189" s="123" t="s">
        <v>68</v>
      </c>
      <c r="E189" s="124">
        <f>SUM(E190:E192)</f>
        <v>33020</v>
      </c>
      <c r="F189" s="124">
        <f>SUM(F190:F192)</f>
        <v>38020</v>
      </c>
      <c r="G189" s="111">
        <f t="shared" si="3"/>
        <v>1.1514233797698366</v>
      </c>
    </row>
    <row r="190" spans="1:7" s="7" customFormat="1" ht="11.25">
      <c r="A190" s="55"/>
      <c r="B190" s="57"/>
      <c r="C190" s="57" t="s">
        <v>108</v>
      </c>
      <c r="D190" s="84" t="s">
        <v>78</v>
      </c>
      <c r="E190" s="85">
        <v>8000</v>
      </c>
      <c r="F190" s="417">
        <v>10000</v>
      </c>
      <c r="G190" s="244">
        <f t="shared" si="3"/>
        <v>1.25</v>
      </c>
    </row>
    <row r="191" spans="1:7" s="7" customFormat="1" ht="11.25">
      <c r="A191" s="379"/>
      <c r="B191" s="380"/>
      <c r="C191" s="381" t="s">
        <v>114</v>
      </c>
      <c r="D191" s="382" t="s">
        <v>163</v>
      </c>
      <c r="E191" s="383">
        <v>25000</v>
      </c>
      <c r="F191" s="418">
        <v>28000</v>
      </c>
      <c r="G191" s="384">
        <f t="shared" si="3"/>
        <v>1.12</v>
      </c>
    </row>
    <row r="192" spans="1:7" s="7" customFormat="1" ht="12" thickBot="1">
      <c r="A192" s="385"/>
      <c r="B192" s="386"/>
      <c r="C192" s="387" t="s">
        <v>110</v>
      </c>
      <c r="D192" s="388" t="s">
        <v>64</v>
      </c>
      <c r="E192" s="389">
        <v>20</v>
      </c>
      <c r="F192" s="389">
        <v>20</v>
      </c>
      <c r="G192" s="355">
        <f t="shared" si="3"/>
        <v>1</v>
      </c>
    </row>
    <row r="193" spans="1:8" s="148" customFormat="1" ht="12.75" thickBot="1">
      <c r="A193" s="391" t="s">
        <v>7</v>
      </c>
      <c r="B193" s="392"/>
      <c r="C193" s="392"/>
      <c r="D193" s="156"/>
      <c r="E193" s="227">
        <f>SUM(E10+E17+E22+E32+E44+E49+E57+E64+E72+E78+E111+E119+E134+E161+E167+E170+E181+E188)</f>
        <v>28813147.5</v>
      </c>
      <c r="F193" s="227">
        <f>SUM(F10+F17+F22+F32+F44+F49+F57+F64+F72+F78+F111+F119+F134+F161+F167+F170+F181+F188)</f>
        <v>25884327</v>
      </c>
      <c r="G193" s="393">
        <f t="shared" si="3"/>
        <v>0.8983512474643737</v>
      </c>
      <c r="H193" s="158"/>
    </row>
    <row r="194" spans="1:7" s="148" customFormat="1" ht="12">
      <c r="A194" s="161"/>
      <c r="B194" s="162"/>
      <c r="C194" s="162"/>
      <c r="D194" s="163" t="s">
        <v>0</v>
      </c>
      <c r="E194" s="164">
        <f>SUM(E195:E198)</f>
        <v>4433328</v>
      </c>
      <c r="F194" s="164">
        <f>SUM(F195:F198)</f>
        <v>5941130</v>
      </c>
      <c r="G194" s="390">
        <f t="shared" si="3"/>
        <v>1.340106123435938</v>
      </c>
    </row>
    <row r="195" spans="1:7" s="148" customFormat="1" ht="12">
      <c r="A195" s="287"/>
      <c r="B195" s="288"/>
      <c r="C195" s="288" t="s">
        <v>199</v>
      </c>
      <c r="D195" s="289" t="s">
        <v>233</v>
      </c>
      <c r="E195" s="290">
        <v>1212945</v>
      </c>
      <c r="F195" s="291">
        <v>2425831</v>
      </c>
      <c r="G195" s="361">
        <f t="shared" si="3"/>
        <v>1.9999513580582797</v>
      </c>
    </row>
    <row r="196" spans="1:7" s="7" customFormat="1" ht="11.25">
      <c r="A196" s="44"/>
      <c r="B196" s="45"/>
      <c r="C196" s="45" t="s">
        <v>140</v>
      </c>
      <c r="D196" s="46" t="s">
        <v>65</v>
      </c>
      <c r="E196" s="47"/>
      <c r="F196" s="131">
        <v>0</v>
      </c>
      <c r="G196" s="362"/>
    </row>
    <row r="197" spans="1:7" s="7" customFormat="1" ht="11.25">
      <c r="A197" s="44"/>
      <c r="B197" s="45"/>
      <c r="C197" s="45"/>
      <c r="D197" s="46" t="s">
        <v>66</v>
      </c>
      <c r="E197" s="47">
        <v>2893773</v>
      </c>
      <c r="F197" s="131">
        <v>3515299</v>
      </c>
      <c r="G197" s="362">
        <f t="shared" si="3"/>
        <v>1.214780495913121</v>
      </c>
    </row>
    <row r="198" spans="1:7" s="7" customFormat="1" ht="12" thickBot="1">
      <c r="A198" s="20"/>
      <c r="B198" s="21"/>
      <c r="C198" s="21" t="s">
        <v>141</v>
      </c>
      <c r="D198" s="120" t="s">
        <v>90</v>
      </c>
      <c r="E198" s="23">
        <v>326610</v>
      </c>
      <c r="F198" s="127">
        <v>0</v>
      </c>
      <c r="G198" s="363"/>
    </row>
    <row r="199" spans="1:8" s="148" customFormat="1" ht="12.75" customHeight="1" thickBot="1">
      <c r="A199" s="167" t="s">
        <v>6</v>
      </c>
      <c r="B199" s="392"/>
      <c r="C199" s="392"/>
      <c r="D199" s="156"/>
      <c r="E199" s="146">
        <f>SUM(E193+E194)</f>
        <v>33246475.5</v>
      </c>
      <c r="F199" s="412">
        <f>SUM(F193:F194)</f>
        <v>31825457</v>
      </c>
      <c r="G199" s="354">
        <f t="shared" si="3"/>
        <v>0.9572580708592705</v>
      </c>
      <c r="H199" s="158"/>
    </row>
    <row r="200" s="7" customFormat="1" ht="12" thickTop="1"/>
    <row r="201" s="7" customFormat="1" ht="11.25"/>
    <row r="202" s="7" customFormat="1" ht="11.25"/>
    <row r="203" s="7" customFormat="1" ht="11.25"/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</sheetData>
  <printOptions horizontalCentered="1"/>
  <pageMargins left="0.984251968503937" right="0.3937007874015748" top="0.4330708661417323" bottom="0.3937007874015748" header="0.1968503937007874" footer="0.7874015748031497"/>
  <pageSetup horizontalDpi="300" verticalDpi="300" orientation="portrait" paperSize="9" r:id="rId1"/>
  <headerFooter alignWithMargins="0">
    <oddHeader>&amp;C&amp;"Arial CE,Kursywa"&amp;8Budżet - dochody - 2006r.&amp;R&amp;"Arial CE,Kursywa"&amp;8Strona &amp;P</oddHeader>
  </headerFooter>
  <colBreaks count="1" manualBreakCount="1">
    <brk id="11" max="2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2005-12-28T11:16:56Z</cp:lastPrinted>
  <dcterms:created xsi:type="dcterms:W3CDTF">1999-02-15T12:05:52Z</dcterms:created>
  <dcterms:modified xsi:type="dcterms:W3CDTF">2005-12-28T11:17:15Z</dcterms:modified>
  <cp:category/>
  <cp:version/>
  <cp:contentType/>
  <cp:contentStatus/>
</cp:coreProperties>
</file>