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<sst xmlns="http://schemas.openxmlformats.org/spreadsheetml/2006/main" count="330" uniqueCount="204">
  <si>
    <t>PRZYCHODY</t>
  </si>
  <si>
    <t>Dział</t>
  </si>
  <si>
    <t>Paragraf</t>
  </si>
  <si>
    <t>( żródło dochodów )</t>
  </si>
  <si>
    <t>wykonanie</t>
  </si>
  <si>
    <t>%</t>
  </si>
  <si>
    <t>Rozdział</t>
  </si>
  <si>
    <t>Dochody i przychody ogółem:</t>
  </si>
  <si>
    <t>Dochody ogółem:</t>
  </si>
  <si>
    <t>010</t>
  </si>
  <si>
    <t>01095</t>
  </si>
  <si>
    <t>600</t>
  </si>
  <si>
    <t>60014</t>
  </si>
  <si>
    <t>60016</t>
  </si>
  <si>
    <t>ROLNICTWO i ŁOWIECTWO</t>
  </si>
  <si>
    <t>środki na dofinansowanie inwestycji ..</t>
  </si>
  <si>
    <t>Pozostała działalność</t>
  </si>
  <si>
    <t>wpływy z usług</t>
  </si>
  <si>
    <t>TRANSPORT i ŁĄCZNOŚĆ</t>
  </si>
  <si>
    <t>Drogi publiczne powiatowe</t>
  </si>
  <si>
    <t>dotacje celowe otrzymane z powiatu</t>
  </si>
  <si>
    <t>Drogi publiczne gminne</t>
  </si>
  <si>
    <t>700</t>
  </si>
  <si>
    <t>Gospodarka gruntami i nieruch</t>
  </si>
  <si>
    <t>dochody z najmu i dzierżawy</t>
  </si>
  <si>
    <t>otrzymane spadki, zapisy i darowizny</t>
  </si>
  <si>
    <t>wpływy z różnych dochodów</t>
  </si>
  <si>
    <t>750</t>
  </si>
  <si>
    <t>Urzędy wojewódzkie</t>
  </si>
  <si>
    <t>dotacje celowe otrzymane z budż.p...</t>
  </si>
  <si>
    <t>751</t>
  </si>
  <si>
    <t>75101</t>
  </si>
  <si>
    <t>Urzędy naczelnych organów...</t>
  </si>
  <si>
    <t>754</t>
  </si>
  <si>
    <t>75414</t>
  </si>
  <si>
    <t>Obrona cywilna</t>
  </si>
  <si>
    <t>756</t>
  </si>
  <si>
    <t>75615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</si>
  <si>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</si>
  <si>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</si>
  <si>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</si>
  <si>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</si>
  <si>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</si>
  <si>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eksploatacyjnej</t>
  </si>
  <si>
    <t>odsetki od nieterminowych wpłat ..</t>
  </si>
  <si>
    <t>Wpływy z opłaty skarbowej</t>
  </si>
  <si>
    <t>758</t>
  </si>
  <si>
    <t>RÓŻNE ROZLICZENIA</t>
  </si>
  <si>
    <t>Część oświatowa subw.ogóln..</t>
  </si>
  <si>
    <t>subwencje ogólne z budżetu państwa</t>
  </si>
  <si>
    <t>Część podstawowa subw.ogól..</t>
  </si>
  <si>
    <t>801</t>
  </si>
  <si>
    <t>OŚWIATA i WYCHOWANIE</t>
  </si>
  <si>
    <t>dotacje celowe otrzym.z budż.państ..</t>
  </si>
  <si>
    <t>Rodziny zastępcze</t>
  </si>
  <si>
    <t>Zasiłki i pomoc w naturze oraz..</t>
  </si>
  <si>
    <t>Dodatki mieszkaniowe</t>
  </si>
  <si>
    <t>Zasiłki rodzinne, pielęgnacyj....</t>
  </si>
  <si>
    <t>Ośrodki pomocy społecznej</t>
  </si>
  <si>
    <t>Usługi opiekuńcze i specjalist..</t>
  </si>
  <si>
    <t>dotacje celowe - zad.bieżące,własne</t>
  </si>
  <si>
    <t>854</t>
  </si>
  <si>
    <t>EDUKACYJNA OPIEKA W....</t>
  </si>
  <si>
    <t>900</t>
  </si>
  <si>
    <t>GOSP.KOMUNAL.i OCHR....</t>
  </si>
  <si>
    <t>Gospod.ściekowa i ochr.wód</t>
  </si>
  <si>
    <t>środki na dofinan.własnych inwest....</t>
  </si>
  <si>
    <t>Gospodarka odpadami</t>
  </si>
  <si>
    <t xml:space="preserve">dotacje celowe otrzym.z gminy </t>
  </si>
  <si>
    <t>Oczyszczanie miast i wsi</t>
  </si>
  <si>
    <t>Oświetlenie ulic,placów i dróg</t>
  </si>
  <si>
    <t>dotacje cel.otrzym.z budż.państ.-inw.</t>
  </si>
  <si>
    <t>926</t>
  </si>
  <si>
    <t>KULTURA FIZYCZ.i SPORT</t>
  </si>
  <si>
    <t>pozostałe odsetki</t>
  </si>
  <si>
    <t>Przychody z zaciągniętych pożyczek</t>
  </si>
  <si>
    <t>i kredytów na rynku krajowym</t>
  </si>
  <si>
    <t>92605</t>
  </si>
  <si>
    <t>Zadania w zakresie kultur.fiz...</t>
  </si>
  <si>
    <t>Nazwa działu,rozdziału,paragrafu</t>
  </si>
  <si>
    <t>wpływy z opłat za użyt.wiecz.i zarząd</t>
  </si>
  <si>
    <t>75621</t>
  </si>
  <si>
    <t>podatek od dział.-karta podatkowa</t>
  </si>
  <si>
    <t>podatek dochodowy od osób fizycz.</t>
  </si>
  <si>
    <t>podatek dochodowy od osób prawn.</t>
  </si>
  <si>
    <t>75814</t>
  </si>
  <si>
    <t>Różne rozliczenia finansowe</t>
  </si>
  <si>
    <t>Udziały gmin w podatkach ....</t>
  </si>
  <si>
    <t>wpływy z różnych opłat</t>
  </si>
  <si>
    <t>75109</t>
  </si>
  <si>
    <t>Wybory do rad gmin, rad pow....</t>
  </si>
  <si>
    <t>podatek od czynności cywilnoprawn.</t>
  </si>
  <si>
    <t>podatek od działalności gosp.os.fiz...</t>
  </si>
  <si>
    <t>85495</t>
  </si>
  <si>
    <t>Składki na ubezp.zdrowotne</t>
  </si>
  <si>
    <t>01010</t>
  </si>
  <si>
    <t>80101</t>
  </si>
  <si>
    <t>Szkoły podstawowe</t>
  </si>
  <si>
    <t>Wpływy z innych opłat</t>
  </si>
  <si>
    <t>wpływy z opłat za zezw.na alkohol</t>
  </si>
  <si>
    <t>752</t>
  </si>
  <si>
    <t>OBRONA NARODOWA</t>
  </si>
  <si>
    <t>75212</t>
  </si>
  <si>
    <t>Pozostałe wydatki obronne</t>
  </si>
  <si>
    <t>dotacje otrzymane z funduszy celow..</t>
  </si>
  <si>
    <t>Przychody z tyt.innych rozl.krajowych</t>
  </si>
  <si>
    <t xml:space="preserve">Plan na </t>
  </si>
  <si>
    <t>2004 rok</t>
  </si>
  <si>
    <t>w 2003 roku</t>
  </si>
  <si>
    <t xml:space="preserve">         Dochody budżetu gminy Mszczonów na 2004 rok</t>
  </si>
  <si>
    <t>7 : 5</t>
  </si>
  <si>
    <t>75110</t>
  </si>
  <si>
    <t>Referenda ogólnokrajowe i konst....</t>
  </si>
  <si>
    <t>wpływy z opłaty targowej</t>
  </si>
  <si>
    <t>podatek od posiadania psów</t>
  </si>
  <si>
    <t>wpływy z opłaty admin.za czynn.cywiln.</t>
  </si>
  <si>
    <t>zaległości z podatków zniesionych</t>
  </si>
  <si>
    <t>710</t>
  </si>
  <si>
    <t>DZIAŁANOŚĆ USŁUGOWA</t>
  </si>
  <si>
    <t>Cmentarze</t>
  </si>
  <si>
    <t>852</t>
  </si>
  <si>
    <t>POMOC SPOŁECZNA</t>
  </si>
  <si>
    <t>85204</t>
  </si>
  <si>
    <t>85213</t>
  </si>
  <si>
    <t>85214</t>
  </si>
  <si>
    <t>85215</t>
  </si>
  <si>
    <t>85216</t>
  </si>
  <si>
    <t>85219</t>
  </si>
  <si>
    <t>85228</t>
  </si>
  <si>
    <t>85295</t>
  </si>
  <si>
    <t>75807</t>
  </si>
  <si>
    <t>Część wyrównawcza subw....</t>
  </si>
  <si>
    <t>0690</t>
  </si>
  <si>
    <t>6260</t>
  </si>
  <si>
    <t>dotacje otrzymane z funduszy celow...</t>
  </si>
  <si>
    <t>6330</t>
  </si>
  <si>
    <t>dotacje celowe otrzym.z budż.państ.</t>
  </si>
  <si>
    <t>0920</t>
  </si>
  <si>
    <t>6290</t>
  </si>
  <si>
    <t>2320</t>
  </si>
  <si>
    <t>0470</t>
  </si>
  <si>
    <t>0750</t>
  </si>
  <si>
    <t>0770</t>
  </si>
  <si>
    <t>0960</t>
  </si>
  <si>
    <t>0970</t>
  </si>
  <si>
    <t>2020</t>
  </si>
  <si>
    <t>2010</t>
  </si>
  <si>
    <t>0830</t>
  </si>
  <si>
    <t>2440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</si>
  <si>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</si>
  <si>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</si>
  <si>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</si>
  <si>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</si>
  <si>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</si>
  <si>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</si>
  <si>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</si>
  <si>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</si>
  <si>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</si>
  <si>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0450</t>
  </si>
  <si>
    <t>0460</t>
  </si>
  <si>
    <t>0500</t>
  </si>
  <si>
    <t>0560</t>
  </si>
  <si>
    <t>0410</t>
  </si>
  <si>
    <t>0480</t>
  </si>
  <si>
    <t>0010</t>
  </si>
  <si>
    <t>0020</t>
  </si>
  <si>
    <t>2920</t>
  </si>
  <si>
    <t>2030</t>
  </si>
  <si>
    <t>2310</t>
  </si>
  <si>
    <t>6310</t>
  </si>
  <si>
    <t>9520</t>
  </si>
  <si>
    <t>9550</t>
  </si>
  <si>
    <t>GOSPODARKA MIESZKANIOWA</t>
  </si>
  <si>
    <t>Infrastruktura wodoc.i sanitacyj.wsi</t>
  </si>
  <si>
    <t>ADMINISTRACJA PUBLICZNA</t>
  </si>
  <si>
    <t>dotacje celowe otrzymane z budż.pańs..</t>
  </si>
  <si>
    <t>URZĘDY NACZEL.ORGANÓW WŁ....</t>
  </si>
  <si>
    <t>BEZPIECZ.PUBLICZ.i OCHR. P.POŻ.</t>
  </si>
  <si>
    <t>Wpływy z pod. dochod. od osób fiz.</t>
  </si>
  <si>
    <t>DOCHODY od OSÓB PRAWN., od OSÓB</t>
  </si>
  <si>
    <t>FIZYCZ. i INNYCH JEDN. NIEPOSIADAJĄC.</t>
  </si>
  <si>
    <t>OSOBOWOŚCI PRAWNEJ</t>
  </si>
  <si>
    <t>Wpływy z pod.roln.,pod.leśn., pod.od czynn.</t>
  </si>
  <si>
    <t>0840</t>
  </si>
  <si>
    <t>71035</t>
  </si>
  <si>
    <t>75023</t>
  </si>
  <si>
    <t xml:space="preserve">Urzędy gmin </t>
  </si>
  <si>
    <t>1</t>
  </si>
  <si>
    <t>2</t>
  </si>
  <si>
    <t>3</t>
  </si>
  <si>
    <t>wpłaty z tytułu odpłatnego nabycia prawa wł.</t>
  </si>
  <si>
    <t>dochod.z najm.idzierżaw.składn.majątk.</t>
  </si>
  <si>
    <t>80114</t>
  </si>
  <si>
    <t>Zespoły obsługi ekonom.-admin.szkół</t>
  </si>
  <si>
    <t>wpływy ze sprzedaży wyrobów i skład.mająt.</t>
  </si>
  <si>
    <t>2360</t>
  </si>
  <si>
    <t>doch.jst związ.z real. zadań adm.rządowej</t>
  </si>
  <si>
    <t>dochody z najmu i dzierżawy skł.majątk.</t>
  </si>
  <si>
    <t>853</t>
  </si>
  <si>
    <t>Pozostałe zad.w zakresie polityki społ.</t>
  </si>
  <si>
    <t>85395</t>
  </si>
  <si>
    <t>71095</t>
  </si>
  <si>
    <t>wpływyw z różnych opłat</t>
  </si>
  <si>
    <t xml:space="preserve">                                            Załącznik Nr 1 do Budżetu Gminy Mszczonów na 2004r.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</si>
</sst>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_ ;\-#,##0\ "/>
    <numFmt numFmtId="166" formatCode="#,##0.0"/>
    <numFmt numFmtId="167" formatCode="0.0%"/>
  </numFmts>
  <fonts count="9">
    <font>
      <sz val="10"/>
      <name val="Arial CE"/>
      <family val="0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 style="thin"/>
      <right style="thick"/>
      <top style="dashed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medium"/>
      <bottom style="dashed"/>
    </border>
    <border>
      <left style="thin"/>
      <right style="thick"/>
      <top style="thin"/>
      <bottom style="dashed"/>
    </border>
    <border>
      <left style="thick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ck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ck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 style="dashed"/>
      <bottom style="hair"/>
    </border>
    <border>
      <left style="thick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 style="dashed"/>
      <bottom style="hair"/>
    </border>
    <border>
      <left style="thin"/>
      <right style="thin"/>
      <top style="dashed"/>
      <bottom style="hair"/>
    </border>
    <border>
      <left>
        <color indexed="63"/>
      </left>
      <right style="thin"/>
      <top style="dashed"/>
      <bottom style="hair"/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ck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thick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n"/>
      <bottom style="dashed"/>
    </border>
    <border>
      <left style="thick"/>
      <right>
        <color indexed="63"/>
      </right>
      <top style="dashed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ashed"/>
      <bottom style="hair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>
        <color indexed="63"/>
      </top>
      <bottom style="hair"/>
    </border>
    <border>
      <left style="thin"/>
      <right style="thick"/>
      <top>
        <color indexed="63"/>
      </top>
      <bottom style="dashed"/>
    </border>
    <border>
      <left style="thin"/>
      <right style="thick"/>
      <top style="dashed"/>
      <bottom>
        <color indexed="63"/>
      </bottom>
    </border>
    <border>
      <left style="thin"/>
      <right style="thick"/>
      <top style="hair"/>
      <bottom style="medium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hair"/>
      <bottom style="thick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>
        <color indexed="63"/>
      </right>
      <top style="hair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/>
    </xf>
    <xf numFmtId="167" fontId="2" fillId="2" borderId="1" xfId="0" applyNumberFormat="1" applyFont="1" applyFill="1" applyBorder="1" applyAlignment="1">
      <alignment horizontal="right"/>
    </xf>
    <xf numFmtId="167" fontId="3" fillId="2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165" fontId="3" fillId="2" borderId="15" xfId="0" applyNumberFormat="1" applyFont="1" applyFill="1" applyBorder="1" applyAlignment="1">
      <alignment horizontal="right"/>
    </xf>
    <xf numFmtId="167" fontId="3" fillId="2" borderId="16" xfId="0" applyNumberFormat="1" applyFont="1" applyFill="1" applyBorder="1" applyAlignment="1">
      <alignment horizontal="right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65" fontId="2" fillId="0" borderId="5" xfId="0" applyNumberFormat="1" applyFont="1" applyBorder="1" applyAlignment="1">
      <alignment horizontal="right"/>
    </xf>
    <xf numFmtId="167" fontId="2" fillId="2" borderId="6" xfId="0" applyNumberFormat="1" applyFont="1" applyFill="1" applyBorder="1" applyAlignment="1">
      <alignment horizontal="right"/>
    </xf>
    <xf numFmtId="167" fontId="3" fillId="2" borderId="17" xfId="0" applyNumberFormat="1" applyFont="1" applyFill="1" applyBorder="1" applyAlignment="1">
      <alignment horizontal="right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165" fontId="2" fillId="0" borderId="20" xfId="0" applyNumberFormat="1" applyFont="1" applyBorder="1" applyAlignment="1">
      <alignment horizontal="right"/>
    </xf>
    <xf numFmtId="167" fontId="2" fillId="2" borderId="21" xfId="0" applyNumberFormat="1" applyFont="1" applyFill="1" applyBorder="1" applyAlignment="1">
      <alignment horizontal="right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165" fontId="3" fillId="0" borderId="24" xfId="0" applyNumberFormat="1" applyFont="1" applyBorder="1" applyAlignment="1">
      <alignment horizontal="right"/>
    </xf>
    <xf numFmtId="167" fontId="3" fillId="2" borderId="1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165" fontId="2" fillId="0" borderId="27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65" fontId="3" fillId="0" borderId="15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5" fontId="2" fillId="0" borderId="30" xfId="0" applyNumberFormat="1" applyFont="1" applyBorder="1" applyAlignment="1">
      <alignment horizontal="right"/>
    </xf>
    <xf numFmtId="167" fontId="2" fillId="2" borderId="31" xfId="0" applyNumberFormat="1" applyFont="1" applyFill="1" applyBorder="1" applyAlignment="1">
      <alignment horizontal="right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165" fontId="2" fillId="0" borderId="34" xfId="0" applyNumberFormat="1" applyFont="1" applyBorder="1" applyAlignment="1">
      <alignment horizontal="right"/>
    </xf>
    <xf numFmtId="167" fontId="2" fillId="2" borderId="35" xfId="0" applyNumberFormat="1" applyFont="1" applyFill="1" applyBorder="1" applyAlignment="1">
      <alignment horizontal="right"/>
    </xf>
    <xf numFmtId="49" fontId="2" fillId="0" borderId="34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3" fillId="0" borderId="14" xfId="0" applyFont="1" applyBorder="1" applyAlignment="1">
      <alignment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38" xfId="0" applyFont="1" applyBorder="1" applyAlignment="1">
      <alignment/>
    </xf>
    <xf numFmtId="165" fontId="2" fillId="0" borderId="37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7" xfId="0" applyFont="1" applyBorder="1" applyAlignment="1">
      <alignment/>
    </xf>
    <xf numFmtId="167" fontId="2" fillId="2" borderId="17" xfId="0" applyNumberFormat="1" applyFont="1" applyFill="1" applyBorder="1" applyAlignment="1">
      <alignment horizontal="right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165" fontId="2" fillId="0" borderId="40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43" xfId="0" applyFont="1" applyBorder="1" applyAlignment="1">
      <alignment/>
    </xf>
    <xf numFmtId="165" fontId="2" fillId="0" borderId="43" xfId="0" applyNumberFormat="1" applyFont="1" applyBorder="1" applyAlignment="1">
      <alignment horizontal="right"/>
    </xf>
    <xf numFmtId="49" fontId="3" fillId="0" borderId="22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165" fontId="3" fillId="0" borderId="24" xfId="0" applyNumberFormat="1" applyFont="1" applyFill="1" applyBorder="1" applyAlignment="1">
      <alignment horizontal="right"/>
    </xf>
    <xf numFmtId="165" fontId="3" fillId="0" borderId="24" xfId="0" applyNumberFormat="1" applyFont="1" applyBorder="1" applyAlignment="1">
      <alignment/>
    </xf>
    <xf numFmtId="165" fontId="2" fillId="0" borderId="43" xfId="0" applyNumberFormat="1" applyFont="1" applyBorder="1" applyAlignment="1">
      <alignment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45" xfId="0" applyFont="1" applyBorder="1" applyAlignment="1">
      <alignment/>
    </xf>
    <xf numFmtId="165" fontId="2" fillId="0" borderId="45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7" fontId="3" fillId="0" borderId="17" xfId="0" applyNumberFormat="1" applyFont="1" applyBorder="1" applyAlignment="1">
      <alignment horizontal="right"/>
    </xf>
    <xf numFmtId="0" fontId="2" fillId="0" borderId="37" xfId="0" applyFont="1" applyBorder="1" applyAlignment="1">
      <alignment/>
    </xf>
    <xf numFmtId="165" fontId="2" fillId="0" borderId="37" xfId="0" applyNumberFormat="1" applyFont="1" applyBorder="1" applyAlignment="1">
      <alignment/>
    </xf>
    <xf numFmtId="165" fontId="2" fillId="0" borderId="34" xfId="0" applyNumberFormat="1" applyFont="1" applyBorder="1" applyAlignment="1">
      <alignment/>
    </xf>
    <xf numFmtId="167" fontId="2" fillId="0" borderId="35" xfId="0" applyNumberFormat="1" applyFont="1" applyBorder="1" applyAlignment="1">
      <alignment horizontal="right"/>
    </xf>
    <xf numFmtId="49" fontId="2" fillId="0" borderId="46" xfId="0" applyNumberFormat="1" applyFont="1" applyBorder="1" applyAlignment="1">
      <alignment horizontal="center"/>
    </xf>
    <xf numFmtId="167" fontId="2" fillId="0" borderId="47" xfId="0" applyNumberFormat="1" applyFont="1" applyBorder="1" applyAlignment="1">
      <alignment horizontal="right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2" fillId="0" borderId="50" xfId="0" applyFont="1" applyBorder="1" applyAlignment="1">
      <alignment/>
    </xf>
    <xf numFmtId="165" fontId="2" fillId="0" borderId="50" xfId="0" applyNumberFormat="1" applyFont="1" applyBorder="1" applyAlignment="1">
      <alignment/>
    </xf>
    <xf numFmtId="167" fontId="2" fillId="0" borderId="51" xfId="0" applyNumberFormat="1" applyFont="1" applyBorder="1" applyAlignment="1">
      <alignment horizontal="right"/>
    </xf>
    <xf numFmtId="167" fontId="3" fillId="0" borderId="52" xfId="0" applyNumberFormat="1" applyFont="1" applyBorder="1" applyAlignment="1">
      <alignment horizontal="right"/>
    </xf>
    <xf numFmtId="167" fontId="2" fillId="0" borderId="31" xfId="0" applyNumberFormat="1" applyFont="1" applyBorder="1" applyAlignment="1">
      <alignment horizontal="right"/>
    </xf>
    <xf numFmtId="49" fontId="2" fillId="0" borderId="53" xfId="0" applyNumberFormat="1" applyFont="1" applyBorder="1" applyAlignment="1">
      <alignment horizontal="center"/>
    </xf>
    <xf numFmtId="0" fontId="2" fillId="0" borderId="46" xfId="0" applyFont="1" applyBorder="1" applyAlignment="1">
      <alignment/>
    </xf>
    <xf numFmtId="49" fontId="3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/>
    </xf>
    <xf numFmtId="167" fontId="2" fillId="0" borderId="1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165" fontId="3" fillId="0" borderId="5" xfId="0" applyNumberFormat="1" applyFont="1" applyBorder="1" applyAlignment="1">
      <alignment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2" fillId="0" borderId="58" xfId="0" applyFont="1" applyBorder="1" applyAlignment="1">
      <alignment/>
    </xf>
    <xf numFmtId="165" fontId="2" fillId="0" borderId="58" xfId="0" applyNumberFormat="1" applyFont="1" applyBorder="1" applyAlignment="1">
      <alignment/>
    </xf>
    <xf numFmtId="49" fontId="3" fillId="2" borderId="15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/>
    </xf>
    <xf numFmtId="165" fontId="3" fillId="2" borderId="15" xfId="0" applyNumberFormat="1" applyFont="1" applyFill="1" applyBorder="1" applyAlignment="1">
      <alignment/>
    </xf>
    <xf numFmtId="167" fontId="3" fillId="0" borderId="16" xfId="0" applyNumberFormat="1" applyFont="1" applyBorder="1" applyAlignment="1">
      <alignment horizontal="right"/>
    </xf>
    <xf numFmtId="49" fontId="3" fillId="2" borderId="7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165" fontId="3" fillId="2" borderId="5" xfId="0" applyNumberFormat="1" applyFont="1" applyFill="1" applyBorder="1" applyAlignment="1">
      <alignment/>
    </xf>
    <xf numFmtId="165" fontId="3" fillId="2" borderId="5" xfId="0" applyNumberFormat="1" applyFont="1" applyFill="1" applyBorder="1" applyAlignment="1">
      <alignment horizontal="right"/>
    </xf>
    <xf numFmtId="167" fontId="3" fillId="0" borderId="6" xfId="0" applyNumberFormat="1" applyFont="1" applyBorder="1" applyAlignment="1">
      <alignment horizontal="right"/>
    </xf>
    <xf numFmtId="167" fontId="2" fillId="0" borderId="59" xfId="0" applyNumberFormat="1" applyFont="1" applyBorder="1" applyAlignment="1">
      <alignment horizontal="right"/>
    </xf>
    <xf numFmtId="49" fontId="3" fillId="0" borderId="60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0" fontId="3" fillId="0" borderId="62" xfId="0" applyFont="1" applyBorder="1" applyAlignment="1">
      <alignment/>
    </xf>
    <xf numFmtId="165" fontId="3" fillId="0" borderId="62" xfId="0" applyNumberFormat="1" applyFont="1" applyBorder="1" applyAlignment="1">
      <alignment horizontal="right"/>
    </xf>
    <xf numFmtId="165" fontId="3" fillId="0" borderId="62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49" fontId="2" fillId="0" borderId="63" xfId="0" applyNumberFormat="1" applyFont="1" applyBorder="1" applyAlignment="1">
      <alignment horizontal="center"/>
    </xf>
    <xf numFmtId="165" fontId="2" fillId="0" borderId="5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165" fontId="3" fillId="0" borderId="15" xfId="0" applyNumberFormat="1" applyFont="1" applyFill="1" applyBorder="1" applyAlignment="1">
      <alignment horizontal="right"/>
    </xf>
    <xf numFmtId="0" fontId="2" fillId="0" borderId="5" xfId="0" applyFont="1" applyBorder="1" applyAlignment="1">
      <alignment/>
    </xf>
    <xf numFmtId="49" fontId="3" fillId="0" borderId="22" xfId="0" applyNumberFormat="1" applyFont="1" applyFill="1" applyBorder="1" applyAlignment="1">
      <alignment/>
    </xf>
    <xf numFmtId="49" fontId="3" fillId="0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165" fontId="3" fillId="0" borderId="24" xfId="0" applyNumberFormat="1" applyFont="1" applyFill="1" applyBorder="1" applyAlignment="1">
      <alignment/>
    </xf>
    <xf numFmtId="0" fontId="3" fillId="0" borderId="64" xfId="0" applyFont="1" applyBorder="1" applyAlignment="1">
      <alignment horizontal="center"/>
    </xf>
    <xf numFmtId="0" fontId="3" fillId="3" borderId="65" xfId="0" applyFont="1" applyFill="1" applyBorder="1" applyAlignment="1">
      <alignment horizontal="center"/>
    </xf>
    <xf numFmtId="165" fontId="2" fillId="0" borderId="64" xfId="0" applyNumberFormat="1" applyFont="1" applyBorder="1" applyAlignment="1">
      <alignment horizontal="right"/>
    </xf>
    <xf numFmtId="165" fontId="2" fillId="0" borderId="66" xfId="0" applyNumberFormat="1" applyFont="1" applyBorder="1" applyAlignment="1">
      <alignment horizontal="right"/>
    </xf>
    <xf numFmtId="165" fontId="2" fillId="0" borderId="67" xfId="0" applyNumberFormat="1" applyFont="1" applyBorder="1" applyAlignment="1">
      <alignment horizontal="right"/>
    </xf>
    <xf numFmtId="165" fontId="2" fillId="0" borderId="68" xfId="0" applyNumberFormat="1" applyFont="1" applyBorder="1" applyAlignment="1">
      <alignment horizontal="right"/>
    </xf>
    <xf numFmtId="165" fontId="2" fillId="0" borderId="69" xfId="0" applyNumberFormat="1" applyFont="1" applyBorder="1" applyAlignment="1">
      <alignment horizontal="right"/>
    </xf>
    <xf numFmtId="165" fontId="2" fillId="0" borderId="70" xfId="0" applyNumberFormat="1" applyFont="1" applyBorder="1" applyAlignment="1">
      <alignment horizontal="right"/>
    </xf>
    <xf numFmtId="165" fontId="2" fillId="0" borderId="71" xfId="0" applyNumberFormat="1" applyFont="1" applyBorder="1" applyAlignment="1">
      <alignment horizontal="right"/>
    </xf>
    <xf numFmtId="165" fontId="2" fillId="0" borderId="72" xfId="0" applyNumberFormat="1" applyFont="1" applyBorder="1" applyAlignment="1">
      <alignment horizontal="right"/>
    </xf>
    <xf numFmtId="165" fontId="2" fillId="0" borderId="68" xfId="0" applyNumberFormat="1" applyFont="1" applyBorder="1" applyAlignment="1">
      <alignment/>
    </xf>
    <xf numFmtId="165" fontId="2" fillId="0" borderId="64" xfId="0" applyNumberFormat="1" applyFont="1" applyBorder="1" applyAlignment="1">
      <alignment/>
    </xf>
    <xf numFmtId="165" fontId="2" fillId="0" borderId="69" xfId="0" applyNumberFormat="1" applyFont="1" applyBorder="1" applyAlignment="1">
      <alignment/>
    </xf>
    <xf numFmtId="165" fontId="2" fillId="0" borderId="70" xfId="0" applyNumberFormat="1" applyFont="1" applyBorder="1" applyAlignment="1">
      <alignment/>
    </xf>
    <xf numFmtId="165" fontId="2" fillId="0" borderId="71" xfId="0" applyNumberFormat="1" applyFont="1" applyBorder="1" applyAlignment="1">
      <alignment/>
    </xf>
    <xf numFmtId="165" fontId="2" fillId="0" borderId="73" xfId="0" applyNumberFormat="1" applyFont="1" applyBorder="1" applyAlignment="1">
      <alignment/>
    </xf>
    <xf numFmtId="165" fontId="2" fillId="0" borderId="74" xfId="0" applyNumberFormat="1" applyFont="1" applyBorder="1" applyAlignment="1">
      <alignment/>
    </xf>
    <xf numFmtId="165" fontId="2" fillId="0" borderId="67" xfId="0" applyNumberFormat="1" applyFont="1" applyBorder="1" applyAlignment="1">
      <alignment/>
    </xf>
    <xf numFmtId="165" fontId="2" fillId="0" borderId="74" xfId="0" applyNumberFormat="1" applyFont="1" applyBorder="1" applyAlignment="1">
      <alignment horizontal="center"/>
    </xf>
    <xf numFmtId="165" fontId="2" fillId="0" borderId="70" xfId="0" applyNumberFormat="1" applyFont="1" applyBorder="1" applyAlignment="1">
      <alignment horizontal="center"/>
    </xf>
    <xf numFmtId="165" fontId="2" fillId="0" borderId="75" xfId="0" applyNumberFormat="1" applyFont="1" applyBorder="1" applyAlignment="1">
      <alignment/>
    </xf>
    <xf numFmtId="165" fontId="2" fillId="2" borderId="68" xfId="0" applyNumberFormat="1" applyFont="1" applyFill="1" applyBorder="1" applyAlignment="1">
      <alignment horizontal="right"/>
    </xf>
    <xf numFmtId="49" fontId="2" fillId="2" borderId="42" xfId="0" applyNumberFormat="1" applyFont="1" applyFill="1" applyBorder="1" applyAlignment="1">
      <alignment horizontal="center"/>
    </xf>
    <xf numFmtId="49" fontId="2" fillId="2" borderId="43" xfId="0" applyNumberFormat="1" applyFont="1" applyFill="1" applyBorder="1" applyAlignment="1">
      <alignment horizontal="center"/>
    </xf>
    <xf numFmtId="0" fontId="2" fillId="2" borderId="43" xfId="0" applyFont="1" applyFill="1" applyBorder="1" applyAlignment="1">
      <alignment/>
    </xf>
    <xf numFmtId="165" fontId="2" fillId="2" borderId="43" xfId="0" applyNumberFormat="1" applyFont="1" applyFill="1" applyBorder="1" applyAlignment="1">
      <alignment/>
    </xf>
    <xf numFmtId="49" fontId="4" fillId="4" borderId="76" xfId="0" applyNumberFormat="1" applyFont="1" applyFill="1" applyBorder="1" applyAlignment="1">
      <alignment horizontal="center"/>
    </xf>
    <xf numFmtId="49" fontId="4" fillId="4" borderId="77" xfId="0" applyNumberFormat="1" applyFont="1" applyFill="1" applyBorder="1" applyAlignment="1">
      <alignment horizontal="center"/>
    </xf>
    <xf numFmtId="0" fontId="4" fillId="4" borderId="78" xfId="0" applyFont="1" applyFill="1" applyBorder="1" applyAlignment="1">
      <alignment horizontal="left"/>
    </xf>
    <xf numFmtId="165" fontId="4" fillId="4" borderId="78" xfId="0" applyNumberFormat="1" applyFont="1" applyFill="1" applyBorder="1" applyAlignment="1">
      <alignment horizontal="right"/>
    </xf>
    <xf numFmtId="167" fontId="4" fillId="4" borderId="79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9" fontId="4" fillId="4" borderId="7" xfId="0" applyNumberFormat="1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left"/>
    </xf>
    <xf numFmtId="165" fontId="4" fillId="4" borderId="5" xfId="0" applyNumberFormat="1" applyFont="1" applyFill="1" applyBorder="1" applyAlignment="1">
      <alignment horizontal="right"/>
    </xf>
    <xf numFmtId="49" fontId="4" fillId="4" borderId="78" xfId="0" applyNumberFormat="1" applyFont="1" applyFill="1" applyBorder="1" applyAlignment="1">
      <alignment horizontal="center"/>
    </xf>
    <xf numFmtId="0" fontId="4" fillId="4" borderId="78" xfId="0" applyFont="1" applyFill="1" applyBorder="1" applyAlignment="1">
      <alignment/>
    </xf>
    <xf numFmtId="0" fontId="4" fillId="0" borderId="0" xfId="0" applyFont="1" applyAlignment="1">
      <alignment/>
    </xf>
    <xf numFmtId="0" fontId="4" fillId="4" borderId="77" xfId="0" applyFont="1" applyFill="1" applyBorder="1" applyAlignment="1">
      <alignment/>
    </xf>
    <xf numFmtId="165" fontId="4" fillId="4" borderId="78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167" fontId="4" fillId="4" borderId="52" xfId="0" applyNumberFormat="1" applyFont="1" applyFill="1" applyBorder="1" applyAlignment="1">
      <alignment horizontal="right"/>
    </xf>
    <xf numFmtId="49" fontId="4" fillId="4" borderId="76" xfId="0" applyNumberFormat="1" applyFont="1" applyFill="1" applyBorder="1" applyAlignment="1">
      <alignment/>
    </xf>
    <xf numFmtId="49" fontId="4" fillId="4" borderId="78" xfId="0" applyNumberFormat="1" applyFont="1" applyFill="1" applyBorder="1" applyAlignment="1">
      <alignment/>
    </xf>
    <xf numFmtId="49" fontId="4" fillId="4" borderId="80" xfId="0" applyNumberFormat="1" applyFont="1" applyFill="1" applyBorder="1" applyAlignment="1">
      <alignment/>
    </xf>
    <xf numFmtId="49" fontId="4" fillId="4" borderId="81" xfId="0" applyNumberFormat="1" applyFont="1" applyFill="1" applyBorder="1" applyAlignment="1">
      <alignment/>
    </xf>
    <xf numFmtId="0" fontId="4" fillId="4" borderId="82" xfId="0" applyFont="1" applyFill="1" applyBorder="1" applyAlignment="1">
      <alignment/>
    </xf>
    <xf numFmtId="165" fontId="4" fillId="4" borderId="83" xfId="0" applyNumberFormat="1" applyFont="1" applyFill="1" applyBorder="1" applyAlignment="1">
      <alignment horizontal="right"/>
    </xf>
    <xf numFmtId="49" fontId="4" fillId="4" borderId="84" xfId="0" applyNumberFormat="1" applyFont="1" applyFill="1" applyBorder="1" applyAlignment="1">
      <alignment horizontal="right"/>
    </xf>
    <xf numFmtId="49" fontId="4" fillId="4" borderId="85" xfId="0" applyNumberFormat="1" applyFont="1" applyFill="1" applyBorder="1" applyAlignment="1">
      <alignment horizontal="right"/>
    </xf>
    <xf numFmtId="0" fontId="4" fillId="4" borderId="86" xfId="0" applyFont="1" applyFill="1" applyBorder="1" applyAlignment="1">
      <alignment/>
    </xf>
    <xf numFmtId="165" fontId="4" fillId="4" borderId="86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7" fontId="2" fillId="0" borderId="6" xfId="0" applyNumberFormat="1" applyFont="1" applyBorder="1" applyAlignment="1">
      <alignment horizontal="right"/>
    </xf>
    <xf numFmtId="165" fontId="2" fillId="0" borderId="87" xfId="0" applyNumberFormat="1" applyFont="1" applyBorder="1" applyAlignment="1">
      <alignment horizontal="right"/>
    </xf>
    <xf numFmtId="49" fontId="4" fillId="4" borderId="88" xfId="0" applyNumberFormat="1" applyFont="1" applyFill="1" applyBorder="1" applyAlignment="1">
      <alignment/>
    </xf>
    <xf numFmtId="49" fontId="4" fillId="4" borderId="89" xfId="0" applyNumberFormat="1" applyFont="1" applyFill="1" applyBorder="1" applyAlignment="1">
      <alignment/>
    </xf>
    <xf numFmtId="0" fontId="4" fillId="4" borderId="90" xfId="0" applyFont="1" applyFill="1" applyBorder="1" applyAlignment="1">
      <alignment/>
    </xf>
    <xf numFmtId="165" fontId="4" fillId="4" borderId="91" xfId="0" applyNumberFormat="1" applyFont="1" applyFill="1" applyBorder="1" applyAlignment="1">
      <alignment horizontal="right"/>
    </xf>
    <xf numFmtId="49" fontId="2" fillId="2" borderId="36" xfId="0" applyNumberFormat="1" applyFont="1" applyFill="1" applyBorder="1" applyAlignment="1">
      <alignment horizontal="center"/>
    </xf>
    <xf numFmtId="49" fontId="2" fillId="2" borderId="38" xfId="0" applyNumberFormat="1" applyFont="1" applyFill="1" applyBorder="1" applyAlignment="1">
      <alignment horizontal="center"/>
    </xf>
    <xf numFmtId="0" fontId="2" fillId="2" borderId="37" xfId="0" applyFont="1" applyFill="1" applyBorder="1" applyAlignment="1">
      <alignment horizontal="left"/>
    </xf>
    <xf numFmtId="165" fontId="2" fillId="2" borderId="37" xfId="0" applyNumberFormat="1" applyFont="1" applyFill="1" applyBorder="1" applyAlignment="1">
      <alignment horizontal="right"/>
    </xf>
    <xf numFmtId="165" fontId="2" fillId="2" borderId="74" xfId="0" applyNumberFormat="1" applyFont="1" applyFill="1" applyBorder="1" applyAlignment="1">
      <alignment horizontal="right"/>
    </xf>
    <xf numFmtId="167" fontId="2" fillId="2" borderId="51" xfId="0" applyNumberFormat="1" applyFont="1" applyFill="1" applyBorder="1" applyAlignment="1">
      <alignment horizontal="right"/>
    </xf>
    <xf numFmtId="0" fontId="2" fillId="0" borderId="29" xfId="0" applyFont="1" applyBorder="1" applyAlignment="1">
      <alignment/>
    </xf>
    <xf numFmtId="165" fontId="2" fillId="0" borderId="74" xfId="0" applyNumberFormat="1" applyFont="1" applyBorder="1" applyAlignment="1">
      <alignment horizontal="right"/>
    </xf>
    <xf numFmtId="49" fontId="2" fillId="0" borderId="50" xfId="0" applyNumberFormat="1" applyFont="1" applyBorder="1" applyAlignment="1">
      <alignment horizontal="center"/>
    </xf>
    <xf numFmtId="167" fontId="2" fillId="0" borderId="92" xfId="0" applyNumberFormat="1" applyFont="1" applyBorder="1" applyAlignment="1">
      <alignment horizontal="right"/>
    </xf>
    <xf numFmtId="167" fontId="2" fillId="0" borderId="93" xfId="0" applyNumberFormat="1" applyFont="1" applyBorder="1" applyAlignment="1">
      <alignment horizontal="right"/>
    </xf>
    <xf numFmtId="167" fontId="2" fillId="0" borderId="94" xfId="0" applyNumberFormat="1" applyFont="1" applyBorder="1" applyAlignment="1">
      <alignment horizontal="right"/>
    </xf>
    <xf numFmtId="167" fontId="2" fillId="0" borderId="95" xfId="0" applyNumberFormat="1" applyFont="1" applyBorder="1" applyAlignment="1">
      <alignment horizontal="right"/>
    </xf>
    <xf numFmtId="167" fontId="3" fillId="0" borderId="51" xfId="0" applyNumberFormat="1" applyFont="1" applyBorder="1" applyAlignment="1">
      <alignment horizontal="right"/>
    </xf>
    <xf numFmtId="167" fontId="4" fillId="4" borderId="96" xfId="0" applyNumberFormat="1" applyFont="1" applyFill="1" applyBorder="1" applyAlignment="1">
      <alignment horizontal="right"/>
    </xf>
    <xf numFmtId="167" fontId="4" fillId="4" borderId="97" xfId="0" applyNumberFormat="1" applyFont="1" applyFill="1" applyBorder="1" applyAlignment="1">
      <alignment horizontal="right"/>
    </xf>
    <xf numFmtId="167" fontId="3" fillId="0" borderId="92" xfId="0" applyNumberFormat="1" applyFont="1" applyBorder="1" applyAlignment="1">
      <alignment horizontal="right"/>
    </xf>
    <xf numFmtId="167" fontId="4" fillId="4" borderId="98" xfId="0" applyNumberFormat="1" applyFont="1" applyFill="1" applyBorder="1" applyAlignment="1">
      <alignment horizontal="right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65" fontId="3" fillId="0" borderId="11" xfId="0" applyNumberFormat="1" applyFont="1" applyBorder="1" applyAlignment="1">
      <alignment/>
    </xf>
    <xf numFmtId="49" fontId="4" fillId="4" borderId="9" xfId="0" applyNumberFormat="1" applyFont="1" applyFill="1" applyBorder="1" applyAlignment="1">
      <alignment horizontal="center"/>
    </xf>
    <xf numFmtId="49" fontId="4" fillId="4" borderId="11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/>
    </xf>
    <xf numFmtId="165" fontId="4" fillId="4" borderId="11" xfId="0" applyNumberFormat="1" applyFont="1" applyFill="1" applyBorder="1" applyAlignment="1">
      <alignment horizontal="right"/>
    </xf>
    <xf numFmtId="167" fontId="4" fillId="4" borderId="12" xfId="0" applyNumberFormat="1" applyFont="1" applyFill="1" applyBorder="1" applyAlignment="1">
      <alignment horizontal="right"/>
    </xf>
    <xf numFmtId="49" fontId="4" fillId="4" borderId="57" xfId="0" applyNumberFormat="1" applyFont="1" applyFill="1" applyBorder="1" applyAlignment="1">
      <alignment horizontal="center"/>
    </xf>
    <xf numFmtId="49" fontId="4" fillId="4" borderId="58" xfId="0" applyNumberFormat="1" applyFont="1" applyFill="1" applyBorder="1" applyAlignment="1">
      <alignment horizontal="center"/>
    </xf>
    <xf numFmtId="0" fontId="4" fillId="4" borderId="58" xfId="0" applyFont="1" applyFill="1" applyBorder="1" applyAlignment="1">
      <alignment/>
    </xf>
    <xf numFmtId="165" fontId="4" fillId="4" borderId="58" xfId="0" applyNumberFormat="1" applyFont="1" applyFill="1" applyBorder="1" applyAlignment="1">
      <alignment horizontal="right"/>
    </xf>
    <xf numFmtId="167" fontId="4" fillId="4" borderId="21" xfId="0" applyNumberFormat="1" applyFont="1" applyFill="1" applyBorder="1" applyAlignment="1">
      <alignment horizontal="right"/>
    </xf>
    <xf numFmtId="49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/>
    </xf>
    <xf numFmtId="167" fontId="4" fillId="4" borderId="6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99" xfId="0" applyFont="1" applyBorder="1" applyAlignment="1">
      <alignment horizontal="center"/>
    </xf>
    <xf numFmtId="0" fontId="3" fillId="0" borderId="100" xfId="0" applyFont="1" applyBorder="1" applyAlignment="1">
      <alignment horizontal="center"/>
    </xf>
    <xf numFmtId="49" fontId="2" fillId="0" borderId="101" xfId="0" applyNumberFormat="1" applyFont="1" applyBorder="1" applyAlignment="1">
      <alignment horizontal="center"/>
    </xf>
    <xf numFmtId="0" fontId="2" fillId="0" borderId="101" xfId="0" applyFont="1" applyBorder="1" applyAlignment="1">
      <alignment/>
    </xf>
    <xf numFmtId="165" fontId="2" fillId="0" borderId="101" xfId="0" applyNumberFormat="1" applyFont="1" applyBorder="1" applyAlignment="1">
      <alignment/>
    </xf>
    <xf numFmtId="167" fontId="2" fillId="0" borderId="101" xfId="0" applyNumberFormat="1" applyFont="1" applyBorder="1" applyAlignment="1">
      <alignment horizontal="right"/>
    </xf>
    <xf numFmtId="49" fontId="3" fillId="5" borderId="102" xfId="0" applyNumberFormat="1" applyFont="1" applyFill="1" applyBorder="1" applyAlignment="1">
      <alignment horizontal="center"/>
    </xf>
    <xf numFmtId="49" fontId="3" fillId="5" borderId="82" xfId="0" applyNumberFormat="1" applyFont="1" applyFill="1" applyBorder="1" applyAlignment="1">
      <alignment horizontal="center"/>
    </xf>
    <xf numFmtId="0" fontId="3" fillId="5" borderId="83" xfId="0" applyFont="1" applyFill="1" applyBorder="1" applyAlignment="1">
      <alignment horizontal="center"/>
    </xf>
    <xf numFmtId="165" fontId="3" fillId="5" borderId="83" xfId="0" applyNumberFormat="1" applyFont="1" applyFill="1" applyBorder="1" applyAlignment="1">
      <alignment horizontal="center"/>
    </xf>
    <xf numFmtId="165" fontId="3" fillId="5" borderId="103" xfId="0" applyNumberFormat="1" applyFont="1" applyFill="1" applyBorder="1" applyAlignment="1">
      <alignment horizontal="center"/>
    </xf>
    <xf numFmtId="49" fontId="3" fillId="5" borderId="96" xfId="0" applyNumberFormat="1" applyFont="1" applyFill="1" applyBorder="1" applyAlignment="1">
      <alignment horizontal="center"/>
    </xf>
    <xf numFmtId="49" fontId="3" fillId="5" borderId="83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165" fontId="2" fillId="2" borderId="5" xfId="0" applyNumberFormat="1" applyFont="1" applyFill="1" applyBorder="1" applyAlignment="1">
      <alignment/>
    </xf>
    <xf numFmtId="49" fontId="2" fillId="2" borderId="37" xfId="0" applyNumberFormat="1" applyFont="1" applyFill="1" applyBorder="1" applyAlignment="1">
      <alignment horizontal="center"/>
    </xf>
    <xf numFmtId="0" fontId="2" fillId="2" borderId="37" xfId="0" applyFont="1" applyFill="1" applyBorder="1" applyAlignment="1">
      <alignment/>
    </xf>
    <xf numFmtId="165" fontId="2" fillId="2" borderId="37" xfId="0" applyNumberFormat="1" applyFont="1" applyFill="1" applyBorder="1" applyAlignment="1">
      <alignment/>
    </xf>
    <xf numFmtId="49" fontId="2" fillId="2" borderId="48" xfId="0" applyNumberFormat="1" applyFont="1" applyFill="1" applyBorder="1" applyAlignment="1">
      <alignment horizontal="center"/>
    </xf>
    <xf numFmtId="49" fontId="2" fillId="2" borderId="50" xfId="0" applyNumberFormat="1" applyFont="1" applyFill="1" applyBorder="1" applyAlignment="1">
      <alignment horizontal="center"/>
    </xf>
    <xf numFmtId="0" fontId="2" fillId="2" borderId="50" xfId="0" applyFont="1" applyFill="1" applyBorder="1" applyAlignment="1">
      <alignment/>
    </xf>
    <xf numFmtId="165" fontId="2" fillId="2" borderId="50" xfId="0" applyNumberFormat="1" applyFont="1" applyFill="1" applyBorder="1" applyAlignment="1">
      <alignment/>
    </xf>
    <xf numFmtId="165" fontId="2" fillId="2" borderId="73" xfId="0" applyNumberFormat="1" applyFont="1" applyFill="1" applyBorder="1" applyAlignment="1">
      <alignment horizontal="right"/>
    </xf>
    <xf numFmtId="49" fontId="2" fillId="2" borderId="32" xfId="0" applyNumberFormat="1" applyFont="1" applyFill="1" applyBorder="1" applyAlignment="1">
      <alignment horizontal="center"/>
    </xf>
    <xf numFmtId="49" fontId="2" fillId="2" borderId="34" xfId="0" applyNumberFormat="1" applyFont="1" applyFill="1" applyBorder="1" applyAlignment="1">
      <alignment horizontal="center"/>
    </xf>
    <xf numFmtId="0" fontId="2" fillId="2" borderId="34" xfId="0" applyFont="1" applyFill="1" applyBorder="1" applyAlignment="1">
      <alignment/>
    </xf>
    <xf numFmtId="165" fontId="2" fillId="2" borderId="34" xfId="0" applyNumberFormat="1" applyFont="1" applyFill="1" applyBorder="1" applyAlignment="1">
      <alignment/>
    </xf>
    <xf numFmtId="165" fontId="2" fillId="2" borderId="34" xfId="0" applyNumberFormat="1" applyFont="1" applyFill="1" applyBorder="1" applyAlignment="1">
      <alignment horizontal="right"/>
    </xf>
    <xf numFmtId="167" fontId="2" fillId="2" borderId="0" xfId="0" applyNumberFormat="1" applyFont="1" applyFill="1" applyBorder="1" applyAlignment="1">
      <alignment horizontal="right"/>
    </xf>
    <xf numFmtId="167" fontId="2" fillId="2" borderId="94" xfId="0" applyNumberFormat="1" applyFont="1" applyFill="1" applyBorder="1" applyAlignment="1">
      <alignment horizontal="right"/>
    </xf>
    <xf numFmtId="165" fontId="2" fillId="0" borderId="73" xfId="0" applyNumberFormat="1" applyFont="1" applyBorder="1" applyAlignment="1">
      <alignment horizontal="right"/>
    </xf>
    <xf numFmtId="167" fontId="2" fillId="0" borderId="52" xfId="0" applyNumberFormat="1" applyFont="1" applyBorder="1" applyAlignment="1">
      <alignment horizontal="right"/>
    </xf>
    <xf numFmtId="49" fontId="2" fillId="2" borderId="57" xfId="0" applyNumberFormat="1" applyFont="1" applyFill="1" applyBorder="1" applyAlignment="1">
      <alignment horizontal="center"/>
    </xf>
    <xf numFmtId="49" fontId="2" fillId="2" borderId="58" xfId="0" applyNumberFormat="1" applyFont="1" applyFill="1" applyBorder="1" applyAlignment="1">
      <alignment horizontal="center"/>
    </xf>
    <xf numFmtId="0" fontId="2" fillId="2" borderId="58" xfId="0" applyFont="1" applyFill="1" applyBorder="1" applyAlignment="1">
      <alignment/>
    </xf>
    <xf numFmtId="165" fontId="2" fillId="2" borderId="58" xfId="0" applyNumberFormat="1" applyFont="1" applyFill="1" applyBorder="1" applyAlignment="1">
      <alignment/>
    </xf>
    <xf numFmtId="165" fontId="2" fillId="2" borderId="66" xfId="0" applyNumberFormat="1" applyFont="1" applyFill="1" applyBorder="1" applyAlignment="1">
      <alignment horizontal="right"/>
    </xf>
    <xf numFmtId="167" fontId="2" fillId="0" borderId="21" xfId="0" applyNumberFormat="1" applyFont="1" applyBorder="1" applyAlignment="1">
      <alignment horizontal="right"/>
    </xf>
    <xf numFmtId="49" fontId="2" fillId="0" borderId="104" xfId="0" applyNumberFormat="1" applyFont="1" applyBorder="1" applyAlignment="1">
      <alignment horizontal="center"/>
    </xf>
    <xf numFmtId="0" fontId="2" fillId="0" borderId="104" xfId="0" applyFont="1" applyBorder="1" applyAlignment="1">
      <alignment/>
    </xf>
    <xf numFmtId="165" fontId="2" fillId="0" borderId="104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right"/>
    </xf>
    <xf numFmtId="167" fontId="2" fillId="0" borderId="104" xfId="0" applyNumberFormat="1" applyFont="1" applyBorder="1" applyAlignment="1">
      <alignment horizontal="right"/>
    </xf>
    <xf numFmtId="49" fontId="2" fillId="0" borderId="32" xfId="0" applyNumberFormat="1" applyFont="1" applyFill="1" applyBorder="1" applyAlignment="1">
      <alignment/>
    </xf>
    <xf numFmtId="49" fontId="2" fillId="0" borderId="33" xfId="0" applyNumberFormat="1" applyFont="1" applyFill="1" applyBorder="1" applyAlignment="1">
      <alignment/>
    </xf>
    <xf numFmtId="49" fontId="2" fillId="0" borderId="33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165" fontId="2" fillId="0" borderId="34" xfId="0" applyNumberFormat="1" applyFont="1" applyFill="1" applyBorder="1" applyAlignment="1">
      <alignment/>
    </xf>
    <xf numFmtId="165" fontId="2" fillId="0" borderId="70" xfId="0" applyNumberFormat="1" applyFont="1" applyFill="1" applyBorder="1" applyAlignment="1">
      <alignment/>
    </xf>
    <xf numFmtId="167" fontId="2" fillId="0" borderId="105" xfId="0" applyNumberFormat="1" applyFont="1" applyBorder="1" applyAlignment="1">
      <alignment horizontal="right"/>
    </xf>
    <xf numFmtId="167" fontId="3" fillId="0" borderId="47" xfId="0" applyNumberFormat="1" applyFont="1" applyBorder="1" applyAlignment="1">
      <alignment horizontal="right"/>
    </xf>
    <xf numFmtId="49" fontId="2" fillId="2" borderId="106" xfId="0" applyNumberFormat="1" applyFont="1" applyFill="1" applyBorder="1" applyAlignment="1">
      <alignment horizontal="center"/>
    </xf>
    <xf numFmtId="49" fontId="2" fillId="2" borderId="107" xfId="0" applyNumberFormat="1" applyFont="1" applyFill="1" applyBorder="1" applyAlignment="1">
      <alignment horizontal="center"/>
    </xf>
    <xf numFmtId="0" fontId="2" fillId="2" borderId="107" xfId="0" applyFont="1" applyFill="1" applyBorder="1" applyAlignment="1">
      <alignment/>
    </xf>
    <xf numFmtId="165" fontId="2" fillId="2" borderId="107" xfId="0" applyNumberFormat="1" applyFont="1" applyFill="1" applyBorder="1" applyAlignment="1">
      <alignment/>
    </xf>
    <xf numFmtId="165" fontId="2" fillId="2" borderId="108" xfId="0" applyNumberFormat="1" applyFont="1" applyFill="1" applyBorder="1" applyAlignment="1">
      <alignment horizontal="right"/>
    </xf>
    <xf numFmtId="167" fontId="2" fillId="2" borderId="59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left"/>
    </xf>
    <xf numFmtId="167" fontId="2" fillId="2" borderId="92" xfId="0" applyNumberFormat="1" applyFont="1" applyFill="1" applyBorder="1" applyAlignment="1">
      <alignment horizontal="right"/>
    </xf>
    <xf numFmtId="49" fontId="4" fillId="2" borderId="104" xfId="0" applyNumberFormat="1" applyFont="1" applyFill="1" applyBorder="1" applyAlignment="1">
      <alignment horizontal="center"/>
    </xf>
    <xf numFmtId="0" fontId="4" fillId="2" borderId="104" xfId="0" applyFont="1" applyFill="1" applyBorder="1" applyAlignment="1">
      <alignment/>
    </xf>
    <xf numFmtId="165" fontId="4" fillId="2" borderId="104" xfId="0" applyNumberFormat="1" applyFont="1" applyFill="1" applyBorder="1" applyAlignment="1">
      <alignment horizontal="right"/>
    </xf>
    <xf numFmtId="167" fontId="4" fillId="2" borderId="104" xfId="0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right"/>
    </xf>
    <xf numFmtId="49" fontId="4" fillId="2" borderId="101" xfId="0" applyNumberFormat="1" applyFont="1" applyFill="1" applyBorder="1" applyAlignment="1">
      <alignment horizontal="center"/>
    </xf>
    <xf numFmtId="0" fontId="4" fillId="2" borderId="101" xfId="0" applyFont="1" applyFill="1" applyBorder="1" applyAlignment="1">
      <alignment/>
    </xf>
    <xf numFmtId="165" fontId="4" fillId="2" borderId="101" xfId="0" applyNumberFormat="1" applyFont="1" applyFill="1" applyBorder="1" applyAlignment="1">
      <alignment horizontal="right"/>
    </xf>
    <xf numFmtId="167" fontId="4" fillId="2" borderId="10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1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5.375" style="0" customWidth="1"/>
    <col min="4" max="4" width="33.25390625" style="0" customWidth="1"/>
    <col min="5" max="5" width="12.125" style="0" customWidth="1"/>
    <col min="6" max="6" width="12.375" style="0" customWidth="1"/>
    <col min="7" max="7" width="8.25390625" style="0" customWidth="1"/>
  </cols>
  <sheetData>
    <row r="1" ht="9.75" customHeight="1"/>
    <row r="2" s="1" customFormat="1" ht="10.5" customHeight="1">
      <c r="D2" s="1" t="s">
        <v>203</v>
      </c>
    </row>
    <row r="3" s="1" customFormat="1" ht="9.75" customHeight="1"/>
    <row r="4" spans="2:4" s="209" customFormat="1" ht="18">
      <c r="B4" s="210" t="s">
        <v>109</v>
      </c>
      <c r="C4" s="210"/>
      <c r="D4" s="210"/>
    </row>
    <row r="5" spans="2:4" s="209" customFormat="1" ht="10.5" customHeight="1" thickBot="1">
      <c r="B5" s="210"/>
      <c r="C5" s="210"/>
      <c r="D5" s="210"/>
    </row>
    <row r="6" spans="1:7" s="10" customFormat="1" ht="12" thickTop="1">
      <c r="A6" s="4"/>
      <c r="B6" s="5"/>
      <c r="C6" s="5"/>
      <c r="D6" s="6"/>
      <c r="E6" s="7"/>
      <c r="F6" s="254"/>
      <c r="G6" s="255"/>
    </row>
    <row r="7" spans="1:7" s="10" customFormat="1" ht="11.25">
      <c r="A7" s="252" t="s">
        <v>1</v>
      </c>
      <c r="B7" s="253" t="s">
        <v>6</v>
      </c>
      <c r="C7" s="253" t="s">
        <v>2</v>
      </c>
      <c r="D7" s="13" t="s">
        <v>79</v>
      </c>
      <c r="E7" s="8" t="s">
        <v>4</v>
      </c>
      <c r="F7" s="156" t="s">
        <v>106</v>
      </c>
      <c r="G7" s="9" t="s">
        <v>5</v>
      </c>
    </row>
    <row r="8" spans="1:7" s="10" customFormat="1" ht="12" thickBot="1">
      <c r="A8" s="11"/>
      <c r="B8" s="12"/>
      <c r="C8" s="12"/>
      <c r="D8" s="8" t="s">
        <v>3</v>
      </c>
      <c r="E8" s="8" t="s">
        <v>108</v>
      </c>
      <c r="F8" s="156" t="s">
        <v>107</v>
      </c>
      <c r="G8" s="14" t="s">
        <v>110</v>
      </c>
    </row>
    <row r="9" spans="1:7" s="10" customFormat="1" ht="12" thickBot="1">
      <c r="A9" s="15">
        <v>1</v>
      </c>
      <c r="B9" s="16">
        <v>2</v>
      </c>
      <c r="C9" s="16">
        <v>3</v>
      </c>
      <c r="D9" s="17">
        <v>4</v>
      </c>
      <c r="E9" s="17">
        <v>5</v>
      </c>
      <c r="F9" s="157">
        <v>7</v>
      </c>
      <c r="G9" s="18">
        <v>8</v>
      </c>
    </row>
    <row r="10" spans="1:7" s="187" customFormat="1" ht="12.75" thickBot="1">
      <c r="A10" s="182" t="s">
        <v>9</v>
      </c>
      <c r="B10" s="183"/>
      <c r="C10" s="183"/>
      <c r="D10" s="184" t="s">
        <v>14</v>
      </c>
      <c r="E10" s="185">
        <f>SUM(E11+E14)</f>
        <v>80806</v>
      </c>
      <c r="F10" s="185">
        <f>SUM(F11+F14)</f>
        <v>103100</v>
      </c>
      <c r="G10" s="186">
        <f aca="true" t="shared" si="0" ref="G10:G28">F10/E10</f>
        <v>1.2758953543053733</v>
      </c>
    </row>
    <row r="11" spans="1:7" s="10" customFormat="1" ht="11.25">
      <c r="A11" s="19"/>
      <c r="B11" s="20" t="s">
        <v>95</v>
      </c>
      <c r="C11" s="20"/>
      <c r="D11" s="21" t="s">
        <v>173</v>
      </c>
      <c r="E11" s="22">
        <f>SUM(E12:E13)</f>
        <v>74689</v>
      </c>
      <c r="F11" s="22">
        <f>SUM(F12:F13)</f>
        <v>100100</v>
      </c>
      <c r="G11" s="23">
        <f t="shared" si="0"/>
        <v>1.34022412938987</v>
      </c>
    </row>
    <row r="12" spans="1:7" s="10" customFormat="1" ht="11.25">
      <c r="A12" s="217"/>
      <c r="B12" s="218"/>
      <c r="C12" s="218" t="s">
        <v>137</v>
      </c>
      <c r="D12" s="219" t="s">
        <v>74</v>
      </c>
      <c r="E12" s="220">
        <v>39</v>
      </c>
      <c r="F12" s="221">
        <v>100</v>
      </c>
      <c r="G12" s="28">
        <f t="shared" si="0"/>
        <v>2.5641025641025643</v>
      </c>
    </row>
    <row r="13" spans="1:7" s="10" customFormat="1" ht="11.25">
      <c r="A13" s="24"/>
      <c r="B13" s="25"/>
      <c r="C13" s="25" t="s">
        <v>138</v>
      </c>
      <c r="D13" s="26" t="s">
        <v>15</v>
      </c>
      <c r="E13" s="27">
        <v>74650</v>
      </c>
      <c r="F13" s="158">
        <v>100000</v>
      </c>
      <c r="G13" s="222">
        <f t="shared" si="0"/>
        <v>1.3395847287340925</v>
      </c>
    </row>
    <row r="14" spans="1:7" s="10" customFormat="1" ht="11.25">
      <c r="A14" s="19"/>
      <c r="B14" s="20" t="s">
        <v>10</v>
      </c>
      <c r="C14" s="20"/>
      <c r="D14" s="21" t="s">
        <v>16</v>
      </c>
      <c r="E14" s="22">
        <f>SUM(E15)</f>
        <v>6117</v>
      </c>
      <c r="F14" s="22">
        <f>SUM(F15)</f>
        <v>3000</v>
      </c>
      <c r="G14" s="29">
        <f t="shared" si="0"/>
        <v>0.4904364884747425</v>
      </c>
    </row>
    <row r="15" spans="1:7" s="10" customFormat="1" ht="12" thickBot="1">
      <c r="A15" s="30"/>
      <c r="B15" s="31"/>
      <c r="C15" s="31" t="s">
        <v>132</v>
      </c>
      <c r="D15" s="32" t="s">
        <v>88</v>
      </c>
      <c r="E15" s="33">
        <v>6117</v>
      </c>
      <c r="F15" s="159">
        <v>3000</v>
      </c>
      <c r="G15" s="34">
        <f t="shared" si="0"/>
        <v>0.4904364884747425</v>
      </c>
    </row>
    <row r="16" spans="1:7" s="187" customFormat="1" ht="12.75" thickBot="1">
      <c r="A16" s="188" t="s">
        <v>11</v>
      </c>
      <c r="B16" s="189"/>
      <c r="C16" s="189"/>
      <c r="D16" s="190" t="s">
        <v>18</v>
      </c>
      <c r="E16" s="191">
        <f>SUM(E17+E19)</f>
        <v>569435</v>
      </c>
      <c r="F16" s="191">
        <f>SUM(F17+F19)</f>
        <v>170000</v>
      </c>
      <c r="G16" s="186">
        <f t="shared" si="0"/>
        <v>0.2985415367864638</v>
      </c>
    </row>
    <row r="17" spans="1:7" s="40" customFormat="1" ht="11.25">
      <c r="A17" s="35"/>
      <c r="B17" s="36" t="s">
        <v>12</v>
      </c>
      <c r="C17" s="36"/>
      <c r="D17" s="37" t="s">
        <v>19</v>
      </c>
      <c r="E17" s="38">
        <f>SUM(E18)</f>
        <v>164420</v>
      </c>
      <c r="F17" s="38">
        <f>SUM(F18)</f>
        <v>130000</v>
      </c>
      <c r="G17" s="39">
        <f t="shared" si="0"/>
        <v>0.7906580707943073</v>
      </c>
    </row>
    <row r="18" spans="1:7" s="10" customFormat="1" ht="11.25">
      <c r="A18" s="41"/>
      <c r="B18" s="42"/>
      <c r="C18" s="42" t="s">
        <v>139</v>
      </c>
      <c r="D18" s="43" t="s">
        <v>20</v>
      </c>
      <c r="E18" s="44">
        <v>164420</v>
      </c>
      <c r="F18" s="160">
        <v>130000</v>
      </c>
      <c r="G18" s="2">
        <f t="shared" si="0"/>
        <v>0.7906580707943073</v>
      </c>
    </row>
    <row r="19" spans="1:7" s="40" customFormat="1" ht="11.25">
      <c r="A19" s="45"/>
      <c r="B19" s="46" t="s">
        <v>13</v>
      </c>
      <c r="C19" s="46"/>
      <c r="D19" s="47" t="s">
        <v>21</v>
      </c>
      <c r="E19" s="48">
        <f>SUM(E20:E22)</f>
        <v>405015</v>
      </c>
      <c r="F19" s="48">
        <f>SUM(F20:F22)</f>
        <v>40000</v>
      </c>
      <c r="G19" s="3">
        <f t="shared" si="0"/>
        <v>0.09876177425527449</v>
      </c>
    </row>
    <row r="20" spans="1:7" s="40" customFormat="1" ht="11.25">
      <c r="A20" s="65"/>
      <c r="B20" s="67"/>
      <c r="C20" s="67" t="s">
        <v>132</v>
      </c>
      <c r="D20" s="313" t="s">
        <v>88</v>
      </c>
      <c r="E20" s="69">
        <v>6832</v>
      </c>
      <c r="F20" s="162">
        <v>10000</v>
      </c>
      <c r="G20" s="314">
        <f>F20/E20</f>
        <v>1.4637002341920375</v>
      </c>
    </row>
    <row r="21" spans="1:7" s="10" customFormat="1" ht="11.25">
      <c r="A21" s="24"/>
      <c r="B21" s="70"/>
      <c r="C21" s="70" t="s">
        <v>133</v>
      </c>
      <c r="D21" s="151" t="s">
        <v>104</v>
      </c>
      <c r="E21" s="27">
        <v>56906</v>
      </c>
      <c r="F21" s="158"/>
      <c r="G21" s="312">
        <f t="shared" si="0"/>
        <v>0</v>
      </c>
    </row>
    <row r="22" spans="1:7" s="10" customFormat="1" ht="12" thickBot="1">
      <c r="A22" s="30"/>
      <c r="B22" s="49"/>
      <c r="C22" s="49" t="s">
        <v>138</v>
      </c>
      <c r="D22" s="50" t="s">
        <v>15</v>
      </c>
      <c r="E22" s="33">
        <v>341277</v>
      </c>
      <c r="F22" s="161">
        <v>30000</v>
      </c>
      <c r="G22" s="2">
        <f t="shared" si="0"/>
        <v>0.08790513278070307</v>
      </c>
    </row>
    <row r="23" spans="1:7" s="194" customFormat="1" ht="12.75" thickBot="1">
      <c r="A23" s="182" t="s">
        <v>22</v>
      </c>
      <c r="B23" s="192"/>
      <c r="C23" s="192"/>
      <c r="D23" s="193" t="s">
        <v>172</v>
      </c>
      <c r="E23" s="185">
        <f>SUM(E24+E31)</f>
        <v>1075710</v>
      </c>
      <c r="F23" s="185">
        <f>SUM(F24+F31)</f>
        <v>1418000</v>
      </c>
      <c r="G23" s="186">
        <f t="shared" si="0"/>
        <v>1.3181991428916715</v>
      </c>
    </row>
    <row r="24" spans="1:7" s="40" customFormat="1" ht="11.25">
      <c r="A24" s="45"/>
      <c r="B24" s="51">
        <v>70005</v>
      </c>
      <c r="C24" s="51"/>
      <c r="D24" s="47" t="s">
        <v>23</v>
      </c>
      <c r="E24" s="48">
        <f>SUM(E25:E30)</f>
        <v>520679</v>
      </c>
      <c r="F24" s="48">
        <f>SUM(F25:F30)</f>
        <v>796000</v>
      </c>
      <c r="G24" s="39">
        <f t="shared" si="0"/>
        <v>1.528773006017143</v>
      </c>
    </row>
    <row r="25" spans="1:7" s="10" customFormat="1" ht="11.25">
      <c r="A25" s="52"/>
      <c r="B25" s="53"/>
      <c r="C25" s="53" t="s">
        <v>140</v>
      </c>
      <c r="D25" s="54" t="s">
        <v>80</v>
      </c>
      <c r="E25" s="55">
        <v>18895</v>
      </c>
      <c r="F25" s="162">
        <v>30000</v>
      </c>
      <c r="G25" s="56">
        <f t="shared" si="0"/>
        <v>1.587721619476052</v>
      </c>
    </row>
    <row r="26" spans="1:7" s="10" customFormat="1" ht="11.25">
      <c r="A26" s="57"/>
      <c r="B26" s="58"/>
      <c r="C26" s="58" t="s">
        <v>132</v>
      </c>
      <c r="D26" s="59" t="s">
        <v>88</v>
      </c>
      <c r="E26" s="60">
        <v>35550</v>
      </c>
      <c r="F26" s="163">
        <v>100000</v>
      </c>
      <c r="G26" s="61">
        <f t="shared" si="0"/>
        <v>2.8129395218002813</v>
      </c>
    </row>
    <row r="27" spans="1:7" s="10" customFormat="1" ht="11.25">
      <c r="A27" s="57"/>
      <c r="B27" s="58"/>
      <c r="C27" s="58" t="s">
        <v>141</v>
      </c>
      <c r="D27" s="59" t="s">
        <v>24</v>
      </c>
      <c r="E27" s="60">
        <v>304624</v>
      </c>
      <c r="F27" s="163">
        <v>360000</v>
      </c>
      <c r="G27" s="61">
        <f t="shared" si="0"/>
        <v>1.1817847576028153</v>
      </c>
    </row>
    <row r="28" spans="1:7" s="10" customFormat="1" ht="11.25">
      <c r="A28" s="57"/>
      <c r="B28" s="62"/>
      <c r="C28" s="62" t="s">
        <v>142</v>
      </c>
      <c r="D28" s="59" t="s">
        <v>190</v>
      </c>
      <c r="E28" s="60">
        <v>158191</v>
      </c>
      <c r="F28" s="164"/>
      <c r="G28" s="61">
        <f t="shared" si="0"/>
        <v>0</v>
      </c>
    </row>
    <row r="29" spans="1:8" s="10" customFormat="1" ht="11.25">
      <c r="A29" s="57"/>
      <c r="B29" s="62"/>
      <c r="C29" s="58" t="s">
        <v>183</v>
      </c>
      <c r="D29" s="63" t="s">
        <v>194</v>
      </c>
      <c r="E29" s="60">
        <v>0</v>
      </c>
      <c r="F29" s="164">
        <v>300000</v>
      </c>
      <c r="G29" s="61"/>
      <c r="H29" s="284"/>
    </row>
    <row r="30" spans="1:7" s="10" customFormat="1" ht="11.25">
      <c r="A30" s="57"/>
      <c r="B30" s="62"/>
      <c r="C30" s="58" t="s">
        <v>137</v>
      </c>
      <c r="D30" s="63" t="s">
        <v>74</v>
      </c>
      <c r="E30" s="60">
        <v>3419</v>
      </c>
      <c r="F30" s="164">
        <v>6000</v>
      </c>
      <c r="G30" s="61">
        <f>F30/E30</f>
        <v>1.7548990933021351</v>
      </c>
    </row>
    <row r="31" spans="1:7" s="40" customFormat="1" ht="11.25">
      <c r="A31" s="45"/>
      <c r="B31" s="46">
        <v>70095</v>
      </c>
      <c r="C31" s="51"/>
      <c r="D31" s="64" t="s">
        <v>16</v>
      </c>
      <c r="E31" s="48">
        <f>SUM(E32:E34)</f>
        <v>555031</v>
      </c>
      <c r="F31" s="48">
        <f>SUM(F32:F34)</f>
        <v>622000</v>
      </c>
      <c r="G31" s="29">
        <f>F31/E31</f>
        <v>1.1206581254020045</v>
      </c>
    </row>
    <row r="32" spans="1:7" s="10" customFormat="1" ht="11.25">
      <c r="A32" s="24"/>
      <c r="B32" s="70"/>
      <c r="C32" s="25" t="s">
        <v>132</v>
      </c>
      <c r="D32" s="71" t="s">
        <v>88</v>
      </c>
      <c r="E32" s="27"/>
      <c r="F32" s="27">
        <v>12000</v>
      </c>
      <c r="G32" s="28"/>
    </row>
    <row r="33" spans="1:7" s="40" customFormat="1" ht="11.25">
      <c r="A33" s="65"/>
      <c r="B33" s="66"/>
      <c r="C33" s="67" t="s">
        <v>143</v>
      </c>
      <c r="D33" s="68" t="s">
        <v>25</v>
      </c>
      <c r="E33" s="69">
        <v>34500</v>
      </c>
      <c r="F33" s="69">
        <v>10000</v>
      </c>
      <c r="G33" s="56">
        <f>F33/E33</f>
        <v>0.2898550724637681</v>
      </c>
    </row>
    <row r="34" spans="1:7" s="10" customFormat="1" ht="12" thickBot="1">
      <c r="A34" s="24"/>
      <c r="B34" s="70"/>
      <c r="C34" s="25" t="s">
        <v>144</v>
      </c>
      <c r="D34" s="71" t="s">
        <v>26</v>
      </c>
      <c r="E34" s="27">
        <v>520531</v>
      </c>
      <c r="F34" s="158">
        <v>600000</v>
      </c>
      <c r="G34" s="34">
        <f>F34/E34</f>
        <v>1.1526691013599575</v>
      </c>
    </row>
    <row r="35" spans="1:7" s="10" customFormat="1" ht="12.75" thickBot="1">
      <c r="A35" s="182" t="s">
        <v>117</v>
      </c>
      <c r="B35" s="183"/>
      <c r="C35" s="183"/>
      <c r="D35" s="195" t="s">
        <v>118</v>
      </c>
      <c r="E35" s="185">
        <f>SUM(E36+E38)</f>
        <v>400</v>
      </c>
      <c r="F35" s="185">
        <f>SUM(F36)</f>
        <v>4000</v>
      </c>
      <c r="G35" s="248">
        <f>F35/E35</f>
        <v>10</v>
      </c>
    </row>
    <row r="36" spans="1:7" s="10" customFormat="1" ht="11.25">
      <c r="A36" s="35"/>
      <c r="B36" s="36" t="s">
        <v>184</v>
      </c>
      <c r="C36" s="36"/>
      <c r="D36" s="72" t="s">
        <v>119</v>
      </c>
      <c r="E36" s="38">
        <f>SUM(E37)</f>
        <v>0</v>
      </c>
      <c r="F36" s="38">
        <f>SUM(F37)</f>
        <v>4000</v>
      </c>
      <c r="G36" s="39"/>
    </row>
    <row r="37" spans="1:7" s="10" customFormat="1" ht="11.25">
      <c r="A37" s="81"/>
      <c r="B37" s="145"/>
      <c r="C37" s="145" t="s">
        <v>145</v>
      </c>
      <c r="D37" s="83" t="s">
        <v>175</v>
      </c>
      <c r="E37" s="84"/>
      <c r="F37" s="161">
        <v>4000</v>
      </c>
      <c r="G37" s="285"/>
    </row>
    <row r="38" spans="1:7" s="10" customFormat="1" ht="11.25">
      <c r="A38" s="45"/>
      <c r="B38" s="51" t="s">
        <v>201</v>
      </c>
      <c r="C38" s="51"/>
      <c r="D38" s="47" t="s">
        <v>16</v>
      </c>
      <c r="E38" s="48">
        <f>SUM(E39)</f>
        <v>400</v>
      </c>
      <c r="F38" s="48">
        <f>SUM(F39)</f>
        <v>0</v>
      </c>
      <c r="G38" s="29">
        <v>0</v>
      </c>
    </row>
    <row r="39" spans="1:7" s="10" customFormat="1" ht="12" thickBot="1">
      <c r="A39" s="41"/>
      <c r="B39" s="42"/>
      <c r="C39" s="42" t="s">
        <v>132</v>
      </c>
      <c r="D39" s="73" t="s">
        <v>88</v>
      </c>
      <c r="E39" s="44">
        <v>400</v>
      </c>
      <c r="F39" s="160"/>
      <c r="G39" s="2">
        <v>0</v>
      </c>
    </row>
    <row r="40" spans="1:7" s="194" customFormat="1" ht="12.75" thickBot="1">
      <c r="A40" s="182" t="s">
        <v>27</v>
      </c>
      <c r="B40" s="183"/>
      <c r="C40" s="183"/>
      <c r="D40" s="195" t="s">
        <v>174</v>
      </c>
      <c r="E40" s="185">
        <f>SUM(E41+E44+E47)</f>
        <v>182365</v>
      </c>
      <c r="F40" s="185">
        <f>SUM(F41+F44+F47)</f>
        <v>146330</v>
      </c>
      <c r="G40" s="186">
        <f>F40/E40</f>
        <v>0.802401776656705</v>
      </c>
    </row>
    <row r="41" spans="1:7" s="40" customFormat="1" ht="11.25">
      <c r="A41" s="35"/>
      <c r="B41" s="36">
        <v>75011</v>
      </c>
      <c r="C41" s="36"/>
      <c r="D41" s="72" t="s">
        <v>28</v>
      </c>
      <c r="E41" s="38">
        <f>SUM(E42:E43)</f>
        <v>101878</v>
      </c>
      <c r="F41" s="38">
        <f>SUM(F42:F43)</f>
        <v>105830</v>
      </c>
      <c r="G41" s="39">
        <f>F41/E41</f>
        <v>1.0387914957105557</v>
      </c>
    </row>
    <row r="42" spans="1:7" s="10" customFormat="1" ht="11.25">
      <c r="A42" s="81"/>
      <c r="B42" s="145"/>
      <c r="C42" s="145" t="s">
        <v>146</v>
      </c>
      <c r="D42" s="83" t="s">
        <v>175</v>
      </c>
      <c r="E42" s="84">
        <v>101878</v>
      </c>
      <c r="F42" s="161">
        <v>104934</v>
      </c>
      <c r="G42" s="285">
        <f>F42/E42</f>
        <v>1.0299966626749641</v>
      </c>
    </row>
    <row r="43" spans="1:7" s="10" customFormat="1" ht="11.25">
      <c r="A43" s="103"/>
      <c r="B43" s="104"/>
      <c r="C43" s="104" t="s">
        <v>195</v>
      </c>
      <c r="D43" s="105" t="s">
        <v>196</v>
      </c>
      <c r="E43" s="146"/>
      <c r="F43" s="286">
        <v>896</v>
      </c>
      <c r="G43" s="222"/>
    </row>
    <row r="44" spans="1:7" s="40" customFormat="1" ht="11.25">
      <c r="A44" s="45"/>
      <c r="B44" s="46" t="s">
        <v>185</v>
      </c>
      <c r="C44" s="51"/>
      <c r="D44" s="47" t="s">
        <v>186</v>
      </c>
      <c r="E44" s="48">
        <f>SUM(E46+E45)</f>
        <v>3477</v>
      </c>
      <c r="F44" s="48">
        <f>SUM(F46+F45)</f>
        <v>20000</v>
      </c>
      <c r="G44" s="29">
        <f>F44/E44</f>
        <v>5.752085130859936</v>
      </c>
    </row>
    <row r="45" spans="1:7" s="40" customFormat="1" ht="11.25">
      <c r="A45" s="81"/>
      <c r="B45" s="145"/>
      <c r="C45" s="145" t="s">
        <v>132</v>
      </c>
      <c r="D45" s="83" t="s">
        <v>88</v>
      </c>
      <c r="E45" s="84"/>
      <c r="F45" s="161">
        <v>10000</v>
      </c>
      <c r="G45" s="285"/>
    </row>
    <row r="46" spans="1:7" s="10" customFormat="1" ht="11.25">
      <c r="A46" s="103"/>
      <c r="B46" s="104"/>
      <c r="C46" s="104" t="s">
        <v>144</v>
      </c>
      <c r="D46" s="105" t="s">
        <v>26</v>
      </c>
      <c r="E46" s="146">
        <v>3477</v>
      </c>
      <c r="F46" s="286">
        <v>10000</v>
      </c>
      <c r="G46" s="222">
        <f>F46/E46</f>
        <v>2.876042565429968</v>
      </c>
    </row>
    <row r="47" spans="1:7" s="40" customFormat="1" ht="11.25">
      <c r="A47" s="45"/>
      <c r="B47" s="51">
        <v>75095</v>
      </c>
      <c r="C47" s="51"/>
      <c r="D47" s="47" t="s">
        <v>16</v>
      </c>
      <c r="E47" s="48">
        <f>SUM(E48:E51)</f>
        <v>77010</v>
      </c>
      <c r="F47" s="48">
        <f>SUM(F48:F51)</f>
        <v>20500</v>
      </c>
      <c r="G47" s="74">
        <f>F47/E47</f>
        <v>0.26619919490975197</v>
      </c>
    </row>
    <row r="48" spans="1:7" s="10" customFormat="1" ht="11.25">
      <c r="A48" s="65"/>
      <c r="B48" s="67"/>
      <c r="C48" s="67" t="s">
        <v>147</v>
      </c>
      <c r="D48" s="68" t="s">
        <v>17</v>
      </c>
      <c r="E48" s="69">
        <v>16542</v>
      </c>
      <c r="F48" s="224">
        <v>20000</v>
      </c>
      <c r="G48" s="56">
        <f>F48/E48</f>
        <v>1.2090436464756378</v>
      </c>
    </row>
    <row r="49" spans="1:7" s="10" customFormat="1" ht="11.25">
      <c r="A49" s="52"/>
      <c r="B49" s="53"/>
      <c r="C49" s="53" t="s">
        <v>137</v>
      </c>
      <c r="D49" s="223" t="s">
        <v>74</v>
      </c>
      <c r="E49" s="55">
        <v>468</v>
      </c>
      <c r="F49" s="158">
        <v>500</v>
      </c>
      <c r="G49" s="28">
        <f>F49/E49</f>
        <v>1.0683760683760684</v>
      </c>
    </row>
    <row r="50" spans="1:7" s="10" customFormat="1" ht="11.25">
      <c r="A50" s="57"/>
      <c r="B50" s="58"/>
      <c r="C50" s="58" t="s">
        <v>148</v>
      </c>
      <c r="D50" s="63" t="s">
        <v>104</v>
      </c>
      <c r="E50" s="60">
        <v>8299</v>
      </c>
      <c r="F50" s="163">
        <v>0</v>
      </c>
      <c r="G50" s="61">
        <v>0</v>
      </c>
    </row>
    <row r="51" spans="1:7" s="10" customFormat="1" ht="12" thickBot="1">
      <c r="A51" s="75"/>
      <c r="B51" s="76"/>
      <c r="C51" s="77" t="s">
        <v>133</v>
      </c>
      <c r="D51" s="78" t="s">
        <v>104</v>
      </c>
      <c r="E51" s="79">
        <v>51701</v>
      </c>
      <c r="F51" s="165">
        <v>0</v>
      </c>
      <c r="G51" s="61">
        <v>0</v>
      </c>
    </row>
    <row r="52" spans="1:7" s="194" customFormat="1" ht="12.75" thickBot="1">
      <c r="A52" s="182" t="s">
        <v>30</v>
      </c>
      <c r="B52" s="183"/>
      <c r="C52" s="183"/>
      <c r="D52" s="195" t="s">
        <v>176</v>
      </c>
      <c r="E52" s="185">
        <f>SUM(E53+E55+E57)</f>
        <v>33505</v>
      </c>
      <c r="F52" s="185">
        <f>SUM(F53+F55+F57)</f>
        <v>1742</v>
      </c>
      <c r="G52" s="186">
        <f>F52/E52</f>
        <v>0.05199223996418445</v>
      </c>
    </row>
    <row r="53" spans="1:7" s="40" customFormat="1" ht="11.25">
      <c r="A53" s="35"/>
      <c r="B53" s="80" t="s">
        <v>31</v>
      </c>
      <c r="C53" s="80"/>
      <c r="D53" s="72" t="s">
        <v>32</v>
      </c>
      <c r="E53" s="38">
        <f>SUM(E54)</f>
        <v>1619</v>
      </c>
      <c r="F53" s="38">
        <f>SUM(F54)</f>
        <v>1742</v>
      </c>
      <c r="G53" s="39">
        <f>F53/E53</f>
        <v>1.0759728227300802</v>
      </c>
    </row>
    <row r="54" spans="1:7" s="10" customFormat="1" ht="11.25">
      <c r="A54" s="81"/>
      <c r="B54" s="82"/>
      <c r="C54" s="82" t="s">
        <v>146</v>
      </c>
      <c r="D54" s="83" t="s">
        <v>29</v>
      </c>
      <c r="E54" s="84">
        <v>1619</v>
      </c>
      <c r="F54" s="161">
        <v>1742</v>
      </c>
      <c r="G54" s="2">
        <f>F54/E54</f>
        <v>1.0759728227300802</v>
      </c>
    </row>
    <row r="55" spans="1:7" s="10" customFormat="1" ht="11.25">
      <c r="A55" s="45"/>
      <c r="B55" s="51" t="s">
        <v>89</v>
      </c>
      <c r="C55" s="51"/>
      <c r="D55" s="47" t="s">
        <v>90</v>
      </c>
      <c r="E55" s="48">
        <f>SUM(E56)</f>
        <v>2784</v>
      </c>
      <c r="F55" s="48">
        <f>SUM(F56)</f>
        <v>0</v>
      </c>
      <c r="G55" s="29">
        <v>0</v>
      </c>
    </row>
    <row r="56" spans="1:7" s="10" customFormat="1" ht="11.25">
      <c r="A56" s="81"/>
      <c r="B56" s="145"/>
      <c r="C56" s="145" t="s">
        <v>146</v>
      </c>
      <c r="D56" s="83" t="s">
        <v>29</v>
      </c>
      <c r="E56" s="84">
        <v>2784</v>
      </c>
      <c r="F56" s="158">
        <v>0</v>
      </c>
      <c r="G56" s="28">
        <v>0</v>
      </c>
    </row>
    <row r="57" spans="1:7" s="10" customFormat="1" ht="11.25">
      <c r="A57" s="45"/>
      <c r="B57" s="51" t="s">
        <v>111</v>
      </c>
      <c r="C57" s="51"/>
      <c r="D57" s="47" t="s">
        <v>112</v>
      </c>
      <c r="E57" s="48">
        <f>SUM(E58)</f>
        <v>29102</v>
      </c>
      <c r="F57" s="48">
        <f>SUM(F58)</f>
        <v>0</v>
      </c>
      <c r="G57" s="29">
        <v>0</v>
      </c>
    </row>
    <row r="58" spans="1:7" s="10" customFormat="1" ht="12" thickBot="1">
      <c r="A58" s="30"/>
      <c r="B58" s="31"/>
      <c r="C58" s="31" t="s">
        <v>146</v>
      </c>
      <c r="D58" s="50" t="s">
        <v>29</v>
      </c>
      <c r="E58" s="33">
        <v>29102</v>
      </c>
      <c r="F58" s="159">
        <v>0</v>
      </c>
      <c r="G58" s="34">
        <v>0</v>
      </c>
    </row>
    <row r="59" spans="1:7" s="187" customFormat="1" ht="12.75" thickBot="1">
      <c r="A59" s="182" t="s">
        <v>100</v>
      </c>
      <c r="B59" s="192"/>
      <c r="C59" s="192"/>
      <c r="D59" s="193" t="s">
        <v>101</v>
      </c>
      <c r="E59" s="185">
        <f>SUM(E60)</f>
        <v>700</v>
      </c>
      <c r="F59" s="185">
        <f>SUM(F60)</f>
        <v>700</v>
      </c>
      <c r="G59" s="186">
        <f aca="true" t="shared" si="1" ref="G59:G64">F59/E59</f>
        <v>1</v>
      </c>
    </row>
    <row r="60" spans="1:7" s="10" customFormat="1" ht="11.25">
      <c r="A60" s="85"/>
      <c r="B60" s="86" t="s">
        <v>102</v>
      </c>
      <c r="C60" s="86"/>
      <c r="D60" s="87" t="s">
        <v>103</v>
      </c>
      <c r="E60" s="88">
        <f>SUM(E61)</f>
        <v>700</v>
      </c>
      <c r="F60" s="88">
        <f>SUM(F61)</f>
        <v>700</v>
      </c>
      <c r="G60" s="23">
        <f t="shared" si="1"/>
        <v>1</v>
      </c>
    </row>
    <row r="61" spans="1:7" s="10" customFormat="1" ht="12" thickBot="1">
      <c r="A61" s="30"/>
      <c r="B61" s="49"/>
      <c r="C61" s="49" t="s">
        <v>146</v>
      </c>
      <c r="D61" s="50" t="s">
        <v>29</v>
      </c>
      <c r="E61" s="33">
        <v>700</v>
      </c>
      <c r="F61" s="159">
        <v>700</v>
      </c>
      <c r="G61" s="34">
        <f t="shared" si="1"/>
        <v>1</v>
      </c>
    </row>
    <row r="62" spans="1:7" s="187" customFormat="1" ht="12.75" thickBot="1">
      <c r="A62" s="182" t="s">
        <v>33</v>
      </c>
      <c r="B62" s="192"/>
      <c r="C62" s="192"/>
      <c r="D62" s="193" t="s">
        <v>177</v>
      </c>
      <c r="E62" s="185">
        <f>SUM(E63)</f>
        <v>500</v>
      </c>
      <c r="F62" s="185">
        <f>SUM(F63)</f>
        <v>500</v>
      </c>
      <c r="G62" s="186">
        <f t="shared" si="1"/>
        <v>1</v>
      </c>
    </row>
    <row r="63" spans="1:7" s="10" customFormat="1" ht="11.25">
      <c r="A63" s="85"/>
      <c r="B63" s="86" t="s">
        <v>34</v>
      </c>
      <c r="C63" s="86"/>
      <c r="D63" s="87" t="s">
        <v>35</v>
      </c>
      <c r="E63" s="88">
        <f>SUM(E64)</f>
        <v>500</v>
      </c>
      <c r="F63" s="88">
        <f>SUM(F64)</f>
        <v>500</v>
      </c>
      <c r="G63" s="23">
        <f t="shared" si="1"/>
        <v>1</v>
      </c>
    </row>
    <row r="64" spans="1:7" s="10" customFormat="1" ht="12" thickBot="1">
      <c r="A64" s="30"/>
      <c r="B64" s="49"/>
      <c r="C64" s="49" t="s">
        <v>146</v>
      </c>
      <c r="D64" s="50" t="s">
        <v>29</v>
      </c>
      <c r="E64" s="33">
        <v>500</v>
      </c>
      <c r="F64" s="159">
        <v>500</v>
      </c>
      <c r="G64" s="34">
        <f t="shared" si="1"/>
        <v>1</v>
      </c>
    </row>
    <row r="65" spans="1:7" s="187" customFormat="1" ht="10.5" customHeight="1">
      <c r="A65" s="239" t="s">
        <v>36</v>
      </c>
      <c r="B65" s="240"/>
      <c r="C65" s="240"/>
      <c r="D65" s="241" t="s">
        <v>179</v>
      </c>
      <c r="E65" s="242"/>
      <c r="F65" s="242"/>
      <c r="G65" s="243"/>
    </row>
    <row r="66" spans="1:7" s="187" customFormat="1" ht="10.5" customHeight="1">
      <c r="A66" s="188"/>
      <c r="B66" s="249"/>
      <c r="C66" s="249"/>
      <c r="D66" s="250" t="s">
        <v>180</v>
      </c>
      <c r="E66" s="191">
        <f>SUM(E72+E75+E89+E93)</f>
        <v>10988410</v>
      </c>
      <c r="F66" s="191">
        <f>SUM(F72+F75+F89+F93)</f>
        <v>12351510</v>
      </c>
      <c r="G66" s="251">
        <f>F66/E66</f>
        <v>1.1240488842334788</v>
      </c>
    </row>
    <row r="67" spans="1:7" s="187" customFormat="1" ht="10.5" customHeight="1" thickBot="1">
      <c r="A67" s="244"/>
      <c r="B67" s="245"/>
      <c r="C67" s="245"/>
      <c r="D67" s="246" t="s">
        <v>181</v>
      </c>
      <c r="E67" s="247"/>
      <c r="F67" s="247"/>
      <c r="G67" s="248"/>
    </row>
    <row r="68" spans="1:7" s="187" customFormat="1" ht="10.5" customHeight="1">
      <c r="A68" s="315"/>
      <c r="B68" s="315"/>
      <c r="C68" s="315"/>
      <c r="D68" s="316"/>
      <c r="E68" s="317"/>
      <c r="F68" s="317"/>
      <c r="G68" s="318"/>
    </row>
    <row r="69" spans="1:7" s="187" customFormat="1" ht="10.5" customHeight="1">
      <c r="A69" s="319"/>
      <c r="B69" s="319"/>
      <c r="C69" s="319"/>
      <c r="D69" s="320"/>
      <c r="E69" s="321"/>
      <c r="F69" s="321"/>
      <c r="G69" s="322"/>
    </row>
    <row r="70" spans="1:7" s="187" customFormat="1" ht="10.5" customHeight="1" thickBot="1">
      <c r="A70" s="323"/>
      <c r="B70" s="323"/>
      <c r="C70" s="323"/>
      <c r="D70" s="324"/>
      <c r="E70" s="325"/>
      <c r="F70" s="325"/>
      <c r="G70" s="326"/>
    </row>
    <row r="71" spans="1:7" s="187" customFormat="1" ht="13.5" customHeight="1" thickBot="1" thickTop="1">
      <c r="A71" s="260" t="s">
        <v>187</v>
      </c>
      <c r="B71" s="261" t="s">
        <v>188</v>
      </c>
      <c r="C71" s="261" t="s">
        <v>189</v>
      </c>
      <c r="D71" s="262">
        <v>4</v>
      </c>
      <c r="E71" s="263">
        <v>5</v>
      </c>
      <c r="F71" s="264">
        <v>7</v>
      </c>
      <c r="G71" s="265">
        <v>8</v>
      </c>
    </row>
    <row r="72" spans="1:7" s="10" customFormat="1" ht="12" thickTop="1">
      <c r="A72" s="35"/>
      <c r="B72" s="80">
        <v>75601</v>
      </c>
      <c r="C72" s="80"/>
      <c r="D72" s="72" t="s">
        <v>178</v>
      </c>
      <c r="E72" s="89">
        <f>SUM(E73:E74)</f>
        <v>165733</v>
      </c>
      <c r="F72" s="89">
        <f>SUM(F73:F74)</f>
        <v>186000</v>
      </c>
      <c r="G72" s="39">
        <f aca="true" t="shared" si="2" ref="G72:G78">F72/E72</f>
        <v>1.1222870520656718</v>
      </c>
    </row>
    <row r="73" spans="1:7" s="10" customFormat="1" ht="11.25">
      <c r="A73" s="81"/>
      <c r="B73" s="82"/>
      <c r="C73" s="82" t="s">
        <v>149</v>
      </c>
      <c r="D73" s="83" t="s">
        <v>82</v>
      </c>
      <c r="E73" s="90">
        <v>165147</v>
      </c>
      <c r="F73" s="166">
        <v>185000</v>
      </c>
      <c r="G73" s="56">
        <f t="shared" si="2"/>
        <v>1.12021411227573</v>
      </c>
    </row>
    <row r="74" spans="1:7" s="10" customFormat="1" ht="11.25">
      <c r="A74" s="91"/>
      <c r="B74" s="92"/>
      <c r="C74" s="92" t="s">
        <v>150</v>
      </c>
      <c r="D74" s="93" t="s">
        <v>44</v>
      </c>
      <c r="E74" s="94">
        <v>586</v>
      </c>
      <c r="F74" s="167">
        <v>1000</v>
      </c>
      <c r="G74" s="28">
        <f t="shared" si="2"/>
        <v>1.7064846416382253</v>
      </c>
    </row>
    <row r="75" spans="1:7" s="10" customFormat="1" ht="11.25">
      <c r="A75" s="45"/>
      <c r="B75" s="46" t="s">
        <v>37</v>
      </c>
      <c r="C75" s="46"/>
      <c r="D75" s="47" t="s">
        <v>182</v>
      </c>
      <c r="E75" s="95">
        <f>SUM(E76:E88)</f>
        <v>8500867</v>
      </c>
      <c r="F75" s="95">
        <f>SUM(F76:F88)</f>
        <v>9083020</v>
      </c>
      <c r="G75" s="96">
        <f t="shared" si="2"/>
        <v>1.0684816031117768</v>
      </c>
    </row>
    <row r="76" spans="1:7" s="10" customFormat="1" ht="11.25">
      <c r="A76" s="81"/>
      <c r="B76" s="82"/>
      <c r="C76" s="82" t="s">
        <v>151</v>
      </c>
      <c r="D76" s="83" t="s">
        <v>38</v>
      </c>
      <c r="E76" s="90">
        <v>7144500</v>
      </c>
      <c r="F76" s="167">
        <v>7500000</v>
      </c>
      <c r="G76" s="287">
        <f t="shared" si="2"/>
        <v>1.0497585555322275</v>
      </c>
    </row>
    <row r="77" spans="1:7" s="10" customFormat="1" ht="11.25">
      <c r="A77" s="57"/>
      <c r="B77" s="58"/>
      <c r="C77" s="58" t="s">
        <v>152</v>
      </c>
      <c r="D77" s="59" t="s">
        <v>39</v>
      </c>
      <c r="E77" s="99">
        <v>385493</v>
      </c>
      <c r="F77" s="169">
        <v>400000</v>
      </c>
      <c r="G77" s="100">
        <f t="shared" si="2"/>
        <v>1.0376323305481552</v>
      </c>
    </row>
    <row r="78" spans="1:7" s="10" customFormat="1" ht="11.25">
      <c r="A78" s="57"/>
      <c r="B78" s="58"/>
      <c r="C78" s="58" t="s">
        <v>153</v>
      </c>
      <c r="D78" s="59" t="s">
        <v>40</v>
      </c>
      <c r="E78" s="99">
        <v>37242</v>
      </c>
      <c r="F78" s="169">
        <v>40000</v>
      </c>
      <c r="G78" s="100">
        <f t="shared" si="2"/>
        <v>1.074056173137855</v>
      </c>
    </row>
    <row r="79" spans="1:7" s="10" customFormat="1" ht="11.25">
      <c r="A79" s="24"/>
      <c r="B79" s="25"/>
      <c r="C79" s="25" t="s">
        <v>154</v>
      </c>
      <c r="D79" s="151" t="s">
        <v>41</v>
      </c>
      <c r="E79" s="115">
        <v>241870</v>
      </c>
      <c r="F79" s="167">
        <v>264000</v>
      </c>
      <c r="G79" s="226">
        <f aca="true" t="shared" si="3" ref="G79:G111">F79/E79</f>
        <v>1.091495431430107</v>
      </c>
    </row>
    <row r="80" spans="1:7" s="10" customFormat="1" ht="11.25">
      <c r="A80" s="91"/>
      <c r="B80" s="101"/>
      <c r="C80" s="101" t="s">
        <v>155</v>
      </c>
      <c r="D80" s="93" t="s">
        <v>42</v>
      </c>
      <c r="E80" s="94">
        <v>35775</v>
      </c>
      <c r="F80" s="170">
        <v>50000</v>
      </c>
      <c r="G80" s="100">
        <f t="shared" si="3"/>
        <v>1.397624039133473</v>
      </c>
    </row>
    <row r="81" spans="1:7" s="10" customFormat="1" ht="11.25">
      <c r="A81" s="91"/>
      <c r="B81" s="101"/>
      <c r="C81" s="101" t="s">
        <v>156</v>
      </c>
      <c r="D81" s="93" t="s">
        <v>114</v>
      </c>
      <c r="E81" s="94">
        <v>2840</v>
      </c>
      <c r="F81" s="170">
        <v>4000</v>
      </c>
      <c r="G81" s="100">
        <f t="shared" si="3"/>
        <v>1.408450704225352</v>
      </c>
    </row>
    <row r="82" spans="1:7" s="10" customFormat="1" ht="11.25">
      <c r="A82" s="91"/>
      <c r="B82" s="101"/>
      <c r="C82" s="101" t="s">
        <v>157</v>
      </c>
      <c r="D82" s="93" t="s">
        <v>113</v>
      </c>
      <c r="E82" s="94">
        <v>247177</v>
      </c>
      <c r="F82" s="170">
        <v>280000</v>
      </c>
      <c r="G82" s="102">
        <f t="shared" si="3"/>
        <v>1.1327914814080597</v>
      </c>
    </row>
    <row r="83" spans="1:7" s="10" customFormat="1" ht="11.25">
      <c r="A83" s="91"/>
      <c r="B83" s="101"/>
      <c r="C83" s="101" t="s">
        <v>158</v>
      </c>
      <c r="D83" s="93" t="s">
        <v>115</v>
      </c>
      <c r="E83" s="94">
        <v>89265</v>
      </c>
      <c r="F83" s="170">
        <v>120000</v>
      </c>
      <c r="G83" s="102">
        <f t="shared" si="3"/>
        <v>1.3443118803562426</v>
      </c>
    </row>
    <row r="84" spans="1:7" s="10" customFormat="1" ht="11.25">
      <c r="A84" s="91"/>
      <c r="B84" s="101"/>
      <c r="C84" s="101" t="s">
        <v>159</v>
      </c>
      <c r="D84" s="93" t="s">
        <v>43</v>
      </c>
      <c r="E84" s="94">
        <v>93259</v>
      </c>
      <c r="F84" s="170">
        <v>110000</v>
      </c>
      <c r="G84" s="102">
        <f t="shared" si="3"/>
        <v>1.179510824692523</v>
      </c>
    </row>
    <row r="85" spans="1:7" s="10" customFormat="1" ht="11.25">
      <c r="A85" s="91"/>
      <c r="B85" s="101"/>
      <c r="C85" s="101" t="s">
        <v>160</v>
      </c>
      <c r="D85" s="93" t="s">
        <v>91</v>
      </c>
      <c r="E85" s="94">
        <v>182573</v>
      </c>
      <c r="F85" s="170">
        <v>270000</v>
      </c>
      <c r="G85" s="102">
        <f t="shared" si="3"/>
        <v>1.4788605105902843</v>
      </c>
    </row>
    <row r="86" spans="1:7" s="10" customFormat="1" ht="11.25">
      <c r="A86" s="91"/>
      <c r="B86" s="101"/>
      <c r="C86" s="101" t="s">
        <v>161</v>
      </c>
      <c r="D86" s="93" t="s">
        <v>116</v>
      </c>
      <c r="E86" s="94">
        <v>18</v>
      </c>
      <c r="F86" s="170">
        <v>20</v>
      </c>
      <c r="G86" s="102">
        <f t="shared" si="3"/>
        <v>1.1111111111111112</v>
      </c>
    </row>
    <row r="87" spans="1:7" s="10" customFormat="1" ht="11.25">
      <c r="A87" s="57"/>
      <c r="B87" s="58"/>
      <c r="C87" s="58" t="s">
        <v>132</v>
      </c>
      <c r="D87" s="59" t="s">
        <v>88</v>
      </c>
      <c r="E87" s="99">
        <v>7699</v>
      </c>
      <c r="F87" s="169">
        <v>10000</v>
      </c>
      <c r="G87" s="102">
        <f t="shared" si="3"/>
        <v>1.2988699831146902</v>
      </c>
    </row>
    <row r="88" spans="1:7" s="10" customFormat="1" ht="11.25">
      <c r="A88" s="103"/>
      <c r="B88" s="104"/>
      <c r="C88" s="104" t="s">
        <v>150</v>
      </c>
      <c r="D88" s="105" t="s">
        <v>44</v>
      </c>
      <c r="E88" s="106">
        <v>33156</v>
      </c>
      <c r="F88" s="171">
        <v>35000</v>
      </c>
      <c r="G88" s="102">
        <f t="shared" si="3"/>
        <v>1.055615876462782</v>
      </c>
    </row>
    <row r="89" spans="1:7" s="40" customFormat="1" ht="11.25">
      <c r="A89" s="112"/>
      <c r="B89" s="46">
        <v>75618</v>
      </c>
      <c r="C89" s="51"/>
      <c r="D89" s="64" t="s">
        <v>98</v>
      </c>
      <c r="E89" s="95">
        <f>SUM(E90:E92)</f>
        <v>202762</v>
      </c>
      <c r="F89" s="95">
        <f>SUM(F90:F92)</f>
        <v>219000</v>
      </c>
      <c r="G89" s="108">
        <f t="shared" si="3"/>
        <v>1.0800840394156697</v>
      </c>
    </row>
    <row r="90" spans="1:7" s="10" customFormat="1" ht="11.25">
      <c r="A90" s="113"/>
      <c r="B90" s="66"/>
      <c r="C90" s="67" t="s">
        <v>162</v>
      </c>
      <c r="D90" s="68" t="s">
        <v>45</v>
      </c>
      <c r="E90" s="98">
        <v>65768</v>
      </c>
      <c r="F90" s="172">
        <v>80000</v>
      </c>
      <c r="G90" s="109">
        <f t="shared" si="3"/>
        <v>1.216397031991242</v>
      </c>
    </row>
    <row r="91" spans="1:7" s="10" customFormat="1" ht="11.25">
      <c r="A91" s="114"/>
      <c r="B91" s="70"/>
      <c r="C91" s="25" t="s">
        <v>163</v>
      </c>
      <c r="D91" s="71" t="s">
        <v>99</v>
      </c>
      <c r="E91" s="115">
        <v>135819</v>
      </c>
      <c r="F91" s="167">
        <v>137000</v>
      </c>
      <c r="G91" s="100">
        <f t="shared" si="3"/>
        <v>1.0086953960786047</v>
      </c>
    </row>
    <row r="92" spans="1:7" s="10" customFormat="1" ht="11.25">
      <c r="A92" s="110"/>
      <c r="B92" s="92"/>
      <c r="C92" s="101" t="s">
        <v>150</v>
      </c>
      <c r="D92" s="111" t="s">
        <v>44</v>
      </c>
      <c r="E92" s="94">
        <v>1175</v>
      </c>
      <c r="F92" s="170">
        <v>2000</v>
      </c>
      <c r="G92" s="107">
        <f t="shared" si="3"/>
        <v>1.702127659574468</v>
      </c>
    </row>
    <row r="93" spans="1:7" s="10" customFormat="1" ht="11.25">
      <c r="A93" s="45"/>
      <c r="B93" s="46" t="s">
        <v>81</v>
      </c>
      <c r="C93" s="46"/>
      <c r="D93" s="47" t="s">
        <v>87</v>
      </c>
      <c r="E93" s="95">
        <f>SUM(E94:E95)</f>
        <v>2119048</v>
      </c>
      <c r="F93" s="95">
        <f>SUM(F94:F95)</f>
        <v>2863490</v>
      </c>
      <c r="G93" s="108">
        <f t="shared" si="3"/>
        <v>1.3513096447083786</v>
      </c>
    </row>
    <row r="94" spans="1:7" s="10" customFormat="1" ht="11.25">
      <c r="A94" s="81"/>
      <c r="B94" s="82"/>
      <c r="C94" s="82" t="s">
        <v>164</v>
      </c>
      <c r="D94" s="83" t="s">
        <v>83</v>
      </c>
      <c r="E94" s="90">
        <v>1666176</v>
      </c>
      <c r="F94" s="98">
        <v>2293490</v>
      </c>
      <c r="G94" s="109">
        <f t="shared" si="3"/>
        <v>1.3764992413766612</v>
      </c>
    </row>
    <row r="95" spans="1:7" s="10" customFormat="1" ht="12" thickBot="1">
      <c r="A95" s="91"/>
      <c r="B95" s="92"/>
      <c r="C95" s="92" t="s">
        <v>165</v>
      </c>
      <c r="D95" s="93" t="s">
        <v>84</v>
      </c>
      <c r="E95" s="94">
        <v>452872</v>
      </c>
      <c r="F95" s="167">
        <v>570000</v>
      </c>
      <c r="G95" s="211">
        <f t="shared" si="3"/>
        <v>1.258633786147079</v>
      </c>
    </row>
    <row r="96" spans="1:8" s="187" customFormat="1" ht="12.75" thickBot="1">
      <c r="A96" s="182" t="s">
        <v>46</v>
      </c>
      <c r="B96" s="192"/>
      <c r="C96" s="192"/>
      <c r="D96" s="193" t="s">
        <v>47</v>
      </c>
      <c r="E96" s="196">
        <f>SUM(E97+E99+E101+E103)</f>
        <v>5343168</v>
      </c>
      <c r="F96" s="196">
        <f>SUM(F97+F99+F101+F103)</f>
        <v>5554808</v>
      </c>
      <c r="G96" s="186">
        <f t="shared" si="3"/>
        <v>1.0396094601554733</v>
      </c>
      <c r="H96" s="197"/>
    </row>
    <row r="97" spans="1:8" s="40" customFormat="1" ht="11.25">
      <c r="A97" s="35"/>
      <c r="B97" s="80">
        <v>75801</v>
      </c>
      <c r="C97" s="80"/>
      <c r="D97" s="72" t="s">
        <v>48</v>
      </c>
      <c r="E97" s="89">
        <f>SUM(E98)</f>
        <v>4687670</v>
      </c>
      <c r="F97" s="89">
        <f>SUM(F98)</f>
        <v>4963625</v>
      </c>
      <c r="G97" s="137">
        <f t="shared" si="3"/>
        <v>1.0588682650442545</v>
      </c>
      <c r="H97" s="117"/>
    </row>
    <row r="98" spans="1:8" s="10" customFormat="1" ht="11.25">
      <c r="A98" s="41"/>
      <c r="B98" s="118"/>
      <c r="C98" s="118" t="s">
        <v>166</v>
      </c>
      <c r="D98" s="73" t="s">
        <v>49</v>
      </c>
      <c r="E98" s="119">
        <v>4687670</v>
      </c>
      <c r="F98" s="173">
        <v>4963625</v>
      </c>
      <c r="G98" s="120">
        <f t="shared" si="3"/>
        <v>1.0588682650442545</v>
      </c>
      <c r="H98" s="117"/>
    </row>
    <row r="99" spans="1:7" s="40" customFormat="1" ht="11.25">
      <c r="A99" s="45"/>
      <c r="B99" s="46">
        <v>75802</v>
      </c>
      <c r="C99" s="46"/>
      <c r="D99" s="47" t="s">
        <v>50</v>
      </c>
      <c r="E99" s="95">
        <f>SUM(E100)</f>
        <v>7069</v>
      </c>
      <c r="F99" s="95">
        <f>SUM(F100)</f>
        <v>0</v>
      </c>
      <c r="G99" s="108">
        <f t="shared" si="3"/>
        <v>0</v>
      </c>
    </row>
    <row r="100" spans="1:7" s="10" customFormat="1" ht="11.25">
      <c r="A100" s="41"/>
      <c r="B100" s="118"/>
      <c r="C100" s="118" t="s">
        <v>166</v>
      </c>
      <c r="D100" s="73" t="s">
        <v>49</v>
      </c>
      <c r="E100" s="119">
        <v>7069</v>
      </c>
      <c r="F100" s="173"/>
      <c r="G100" s="120">
        <f t="shared" si="3"/>
        <v>0</v>
      </c>
    </row>
    <row r="101" spans="1:7" s="40" customFormat="1" ht="11.25">
      <c r="A101" s="121"/>
      <c r="B101" s="13" t="s">
        <v>130</v>
      </c>
      <c r="C101" s="13"/>
      <c r="D101" s="122" t="s">
        <v>131</v>
      </c>
      <c r="E101" s="123">
        <f>SUM(E102)</f>
        <v>607006</v>
      </c>
      <c r="F101" s="123">
        <f>SUM(F102)</f>
        <v>511183</v>
      </c>
      <c r="G101" s="108">
        <f t="shared" si="3"/>
        <v>0.8421382984682194</v>
      </c>
    </row>
    <row r="102" spans="1:7" s="10" customFormat="1" ht="11.25">
      <c r="A102" s="81"/>
      <c r="B102" s="82"/>
      <c r="C102" s="82" t="s">
        <v>166</v>
      </c>
      <c r="D102" s="83" t="s">
        <v>49</v>
      </c>
      <c r="E102" s="90">
        <v>607006</v>
      </c>
      <c r="F102" s="166">
        <v>511183</v>
      </c>
      <c r="G102" s="120">
        <f t="shared" si="3"/>
        <v>0.8421382984682194</v>
      </c>
    </row>
    <row r="103" spans="1:7" s="40" customFormat="1" ht="11.25">
      <c r="A103" s="45"/>
      <c r="B103" s="46" t="s">
        <v>85</v>
      </c>
      <c r="C103" s="46"/>
      <c r="D103" s="47" t="s">
        <v>86</v>
      </c>
      <c r="E103" s="95">
        <f>SUM(E104:E109)</f>
        <v>41423</v>
      </c>
      <c r="F103" s="95">
        <f>SUM(F104:F109)</f>
        <v>80000</v>
      </c>
      <c r="G103" s="96">
        <f t="shared" si="3"/>
        <v>1.9312942085314921</v>
      </c>
    </row>
    <row r="104" spans="1:7" s="10" customFormat="1" ht="11.25">
      <c r="A104" s="65"/>
      <c r="B104" s="66"/>
      <c r="C104" s="66" t="s">
        <v>149</v>
      </c>
      <c r="D104" s="97" t="s">
        <v>92</v>
      </c>
      <c r="E104" s="98">
        <v>-1527</v>
      </c>
      <c r="F104" s="174"/>
      <c r="G104" s="211">
        <f t="shared" si="3"/>
        <v>0</v>
      </c>
    </row>
    <row r="105" spans="1:7" s="10" customFormat="1" ht="11.25">
      <c r="A105" s="57"/>
      <c r="B105" s="62"/>
      <c r="C105" s="62" t="s">
        <v>155</v>
      </c>
      <c r="D105" s="59" t="s">
        <v>42</v>
      </c>
      <c r="E105" s="99">
        <v>-1618</v>
      </c>
      <c r="F105" s="175"/>
      <c r="G105" s="102">
        <f t="shared" si="3"/>
        <v>0</v>
      </c>
    </row>
    <row r="106" spans="1:7" s="10" customFormat="1" ht="11.25">
      <c r="A106" s="57"/>
      <c r="B106" s="62"/>
      <c r="C106" s="62" t="s">
        <v>162</v>
      </c>
      <c r="D106" s="59" t="s">
        <v>45</v>
      </c>
      <c r="E106" s="99">
        <v>-200</v>
      </c>
      <c r="F106" s="175"/>
      <c r="G106" s="102">
        <f t="shared" si="3"/>
        <v>0</v>
      </c>
    </row>
    <row r="107" spans="1:7" s="10" customFormat="1" ht="11.25">
      <c r="A107" s="57"/>
      <c r="B107" s="62"/>
      <c r="C107" s="62" t="s">
        <v>160</v>
      </c>
      <c r="D107" s="59" t="s">
        <v>91</v>
      </c>
      <c r="E107" s="99">
        <v>-252</v>
      </c>
      <c r="F107" s="175"/>
      <c r="G107" s="102">
        <f t="shared" si="3"/>
        <v>0</v>
      </c>
    </row>
    <row r="108" spans="1:7" s="10" customFormat="1" ht="11.25">
      <c r="A108" s="57"/>
      <c r="B108" s="62"/>
      <c r="C108" s="62" t="s">
        <v>150</v>
      </c>
      <c r="D108" s="59" t="s">
        <v>44</v>
      </c>
      <c r="E108" s="99">
        <v>-623</v>
      </c>
      <c r="F108" s="175"/>
      <c r="G108" s="102">
        <f t="shared" si="3"/>
        <v>0</v>
      </c>
    </row>
    <row r="109" spans="1:7" s="10" customFormat="1" ht="12" thickBot="1">
      <c r="A109" s="124"/>
      <c r="B109" s="125"/>
      <c r="C109" s="125" t="s">
        <v>137</v>
      </c>
      <c r="D109" s="126" t="s">
        <v>74</v>
      </c>
      <c r="E109" s="127">
        <v>45643</v>
      </c>
      <c r="F109" s="167">
        <v>80000</v>
      </c>
      <c r="G109" s="102">
        <f t="shared" si="3"/>
        <v>1.7527331682842933</v>
      </c>
    </row>
    <row r="110" spans="1:7" s="187" customFormat="1" ht="12.75" thickBot="1">
      <c r="A110" s="182" t="s">
        <v>51</v>
      </c>
      <c r="B110" s="192"/>
      <c r="C110" s="192"/>
      <c r="D110" s="193" t="s">
        <v>52</v>
      </c>
      <c r="E110" s="196">
        <f>SUM(E111+E116+E119)</f>
        <v>281045</v>
      </c>
      <c r="F110" s="196">
        <f>SUM(F111+F116+F119)</f>
        <v>20613</v>
      </c>
      <c r="G110" s="186">
        <f t="shared" si="3"/>
        <v>0.07334412638545429</v>
      </c>
    </row>
    <row r="111" spans="1:7" s="10" customFormat="1" ht="11.25">
      <c r="A111" s="19"/>
      <c r="B111" s="128" t="s">
        <v>96</v>
      </c>
      <c r="C111" s="128"/>
      <c r="D111" s="129" t="s">
        <v>97</v>
      </c>
      <c r="E111" s="130">
        <f>SUM(E112:E115)</f>
        <v>253133</v>
      </c>
      <c r="F111" s="130">
        <f>SUM(F112:F115)</f>
        <v>19453</v>
      </c>
      <c r="G111" s="131">
        <f t="shared" si="3"/>
        <v>0.07684892921902715</v>
      </c>
    </row>
    <row r="112" spans="1:7" s="10" customFormat="1" ht="11.25">
      <c r="A112" s="217"/>
      <c r="B112" s="271"/>
      <c r="C112" s="271" t="s">
        <v>141</v>
      </c>
      <c r="D112" s="272" t="s">
        <v>191</v>
      </c>
      <c r="E112" s="273">
        <v>0</v>
      </c>
      <c r="F112" s="273">
        <v>7421</v>
      </c>
      <c r="G112" s="109"/>
    </row>
    <row r="113" spans="1:7" s="10" customFormat="1" ht="11.25">
      <c r="A113" s="267"/>
      <c r="B113" s="268"/>
      <c r="C113" s="268" t="s">
        <v>137</v>
      </c>
      <c r="D113" s="269" t="s">
        <v>74</v>
      </c>
      <c r="E113" s="270">
        <v>0</v>
      </c>
      <c r="F113" s="270">
        <v>32</v>
      </c>
      <c r="G113" s="211"/>
    </row>
    <row r="114" spans="1:7" s="10" customFormat="1" ht="11.25">
      <c r="A114" s="279"/>
      <c r="B114" s="280"/>
      <c r="C114" s="280" t="s">
        <v>146</v>
      </c>
      <c r="D114" s="281" t="s">
        <v>53</v>
      </c>
      <c r="E114" s="282">
        <v>3133</v>
      </c>
      <c r="F114" s="283">
        <v>0</v>
      </c>
      <c r="G114" s="100">
        <f>F114/E114</f>
        <v>0</v>
      </c>
    </row>
    <row r="115" spans="1:7" s="10" customFormat="1" ht="11.25">
      <c r="A115" s="274"/>
      <c r="B115" s="275"/>
      <c r="C115" s="275" t="s">
        <v>133</v>
      </c>
      <c r="D115" s="276" t="s">
        <v>104</v>
      </c>
      <c r="E115" s="277">
        <v>250000</v>
      </c>
      <c r="F115" s="278">
        <v>12000</v>
      </c>
      <c r="G115" s="107">
        <f>F115/E115</f>
        <v>0.048</v>
      </c>
    </row>
    <row r="116" spans="1:7" s="40" customFormat="1" ht="11.25">
      <c r="A116" s="19"/>
      <c r="B116" s="128" t="s">
        <v>192</v>
      </c>
      <c r="C116" s="128"/>
      <c r="D116" s="129" t="s">
        <v>193</v>
      </c>
      <c r="E116" s="130">
        <f>SUM(E117:E118)</f>
        <v>0</v>
      </c>
      <c r="F116" s="130">
        <f>SUM(F117:F118)</f>
        <v>1160</v>
      </c>
      <c r="G116" s="96"/>
    </row>
    <row r="117" spans="1:7" s="10" customFormat="1" ht="11.25">
      <c r="A117" s="217"/>
      <c r="B117" s="271"/>
      <c r="C117" s="271" t="s">
        <v>137</v>
      </c>
      <c r="D117" s="272" t="s">
        <v>74</v>
      </c>
      <c r="E117" s="273">
        <v>0</v>
      </c>
      <c r="F117" s="221">
        <v>60</v>
      </c>
      <c r="G117" s="109"/>
    </row>
    <row r="118" spans="1:7" s="10" customFormat="1" ht="11.25">
      <c r="A118" s="274"/>
      <c r="B118" s="275"/>
      <c r="C118" s="275" t="s">
        <v>144</v>
      </c>
      <c r="D118" s="276" t="s">
        <v>26</v>
      </c>
      <c r="E118" s="277">
        <v>0</v>
      </c>
      <c r="F118" s="278">
        <v>1100</v>
      </c>
      <c r="G118" s="107"/>
    </row>
    <row r="119" spans="1:7" s="10" customFormat="1" ht="11.25">
      <c r="A119" s="132"/>
      <c r="B119" s="133">
        <v>80195</v>
      </c>
      <c r="C119" s="133"/>
      <c r="D119" s="134" t="s">
        <v>16</v>
      </c>
      <c r="E119" s="135">
        <f>SUM(E120+E121)</f>
        <v>27912</v>
      </c>
      <c r="F119" s="136">
        <f>SUM(F121)</f>
        <v>0</v>
      </c>
      <c r="G119" s="137">
        <f aca="true" t="shared" si="4" ref="G119:G143">F119/E119</f>
        <v>0</v>
      </c>
    </row>
    <row r="120" spans="1:7" s="10" customFormat="1" ht="11.25">
      <c r="A120" s="217"/>
      <c r="B120" s="271"/>
      <c r="C120" s="271" t="s">
        <v>144</v>
      </c>
      <c r="D120" s="272" t="s">
        <v>26</v>
      </c>
      <c r="E120" s="273">
        <v>72</v>
      </c>
      <c r="F120" s="221"/>
      <c r="G120" s="109"/>
    </row>
    <row r="121" spans="1:7" s="10" customFormat="1" ht="12" thickBot="1">
      <c r="A121" s="288"/>
      <c r="B121" s="289"/>
      <c r="C121" s="289" t="s">
        <v>167</v>
      </c>
      <c r="D121" s="290" t="s">
        <v>53</v>
      </c>
      <c r="E121" s="291">
        <v>27840</v>
      </c>
      <c r="F121" s="292"/>
      <c r="G121" s="293">
        <f t="shared" si="4"/>
        <v>0</v>
      </c>
    </row>
    <row r="122" spans="1:7" s="187" customFormat="1" ht="12.75" thickBot="1">
      <c r="A122" s="182" t="s">
        <v>120</v>
      </c>
      <c r="B122" s="192"/>
      <c r="C122" s="192"/>
      <c r="D122" s="195" t="s">
        <v>121</v>
      </c>
      <c r="E122" s="196">
        <f>SUM(E123+E125+E127+E132+E134+E136+E141+E144)</f>
        <v>1170476</v>
      </c>
      <c r="F122" s="196">
        <f>SUM(F123+F125+F127+F132+F134+F136+F141+F144)</f>
        <v>659000</v>
      </c>
      <c r="G122" s="198">
        <f t="shared" si="4"/>
        <v>0.5630188060242158</v>
      </c>
    </row>
    <row r="123" spans="1:7" s="10" customFormat="1" ht="11.25">
      <c r="A123" s="35"/>
      <c r="B123" s="36" t="s">
        <v>122</v>
      </c>
      <c r="C123" s="36"/>
      <c r="D123" s="72" t="s">
        <v>54</v>
      </c>
      <c r="E123" s="89">
        <f>SUM(E124)</f>
        <v>99387</v>
      </c>
      <c r="F123" s="89">
        <v>86000</v>
      </c>
      <c r="G123" s="131">
        <f t="shared" si="4"/>
        <v>0.8653043154537313</v>
      </c>
    </row>
    <row r="124" spans="1:7" s="10" customFormat="1" ht="11.25">
      <c r="A124" s="41"/>
      <c r="B124" s="42"/>
      <c r="C124" s="42" t="s">
        <v>139</v>
      </c>
      <c r="D124" s="73" t="s">
        <v>53</v>
      </c>
      <c r="E124" s="119">
        <v>99387</v>
      </c>
      <c r="F124" s="176">
        <v>86000</v>
      </c>
      <c r="G124" s="138">
        <f t="shared" si="4"/>
        <v>0.8653043154537313</v>
      </c>
    </row>
    <row r="125" spans="1:7" s="10" customFormat="1" ht="11.25">
      <c r="A125" s="139"/>
      <c r="B125" s="140" t="s">
        <v>123</v>
      </c>
      <c r="C125" s="140"/>
      <c r="D125" s="141" t="s">
        <v>94</v>
      </c>
      <c r="E125" s="142">
        <f>SUM(E126)</f>
        <v>38451</v>
      </c>
      <c r="F125" s="143">
        <f>SUM(F126)</f>
        <v>26000</v>
      </c>
      <c r="G125" s="137">
        <f t="shared" si="4"/>
        <v>0.6761852747652857</v>
      </c>
    </row>
    <row r="126" spans="1:7" s="10" customFormat="1" ht="11.25">
      <c r="A126" s="41"/>
      <c r="B126" s="42"/>
      <c r="C126" s="42" t="s">
        <v>146</v>
      </c>
      <c r="D126" s="73" t="s">
        <v>53</v>
      </c>
      <c r="E126" s="44">
        <v>38451</v>
      </c>
      <c r="F126" s="173">
        <v>26000</v>
      </c>
      <c r="G126" s="120">
        <f t="shared" si="4"/>
        <v>0.6761852747652857</v>
      </c>
    </row>
    <row r="127" spans="1:7" s="10" customFormat="1" ht="11.25">
      <c r="A127" s="45"/>
      <c r="B127" s="51" t="s">
        <v>124</v>
      </c>
      <c r="C127" s="51"/>
      <c r="D127" s="47" t="s">
        <v>55</v>
      </c>
      <c r="E127" s="95">
        <f>SUM(E128:E131)</f>
        <v>691861</v>
      </c>
      <c r="F127" s="95">
        <f>SUM(F128:F131)</f>
        <v>345000</v>
      </c>
      <c r="G127" s="108">
        <f t="shared" si="4"/>
        <v>0.49865507667002473</v>
      </c>
    </row>
    <row r="128" spans="1:7" s="10" customFormat="1" ht="11.25">
      <c r="A128" s="65"/>
      <c r="B128" s="66"/>
      <c r="C128" s="67" t="s">
        <v>143</v>
      </c>
      <c r="D128" s="68" t="s">
        <v>25</v>
      </c>
      <c r="E128" s="69">
        <v>3300</v>
      </c>
      <c r="F128" s="69">
        <v>5000</v>
      </c>
      <c r="G128" s="56">
        <f t="shared" si="4"/>
        <v>1.5151515151515151</v>
      </c>
    </row>
    <row r="129" spans="1:7" s="10" customFormat="1" ht="11.25">
      <c r="A129" s="52"/>
      <c r="B129" s="53"/>
      <c r="C129" s="53" t="s">
        <v>144</v>
      </c>
      <c r="D129" s="54" t="s">
        <v>26</v>
      </c>
      <c r="E129" s="144">
        <v>3752</v>
      </c>
      <c r="F129" s="168">
        <v>5000</v>
      </c>
      <c r="G129" s="226">
        <f t="shared" si="4"/>
        <v>1.3326226012793176</v>
      </c>
    </row>
    <row r="130" spans="1:7" s="10" customFormat="1" ht="11.25">
      <c r="A130" s="52"/>
      <c r="B130" s="53"/>
      <c r="C130" s="53" t="s">
        <v>146</v>
      </c>
      <c r="D130" s="54" t="s">
        <v>53</v>
      </c>
      <c r="E130" s="144">
        <v>677809</v>
      </c>
      <c r="F130" s="167">
        <v>335000</v>
      </c>
      <c r="G130" s="227">
        <f t="shared" si="4"/>
        <v>0.49423952765454576</v>
      </c>
    </row>
    <row r="131" spans="1:7" s="10" customFormat="1" ht="11.25">
      <c r="A131" s="24"/>
      <c r="B131" s="25"/>
      <c r="C131" s="25" t="s">
        <v>139</v>
      </c>
      <c r="D131" s="151" t="s">
        <v>20</v>
      </c>
      <c r="E131" s="115">
        <v>7000</v>
      </c>
      <c r="F131" s="167"/>
      <c r="G131" s="211">
        <v>0</v>
      </c>
    </row>
    <row r="132" spans="1:7" s="10" customFormat="1" ht="11.25">
      <c r="A132" s="45"/>
      <c r="B132" s="51" t="s">
        <v>125</v>
      </c>
      <c r="C132" s="51"/>
      <c r="D132" s="47" t="s">
        <v>56</v>
      </c>
      <c r="E132" s="95">
        <f>SUM(E133)</f>
        <v>50289</v>
      </c>
      <c r="F132" s="95">
        <f>SUM(F133)</f>
        <v>0</v>
      </c>
      <c r="G132" s="108">
        <f t="shared" si="4"/>
        <v>0</v>
      </c>
    </row>
    <row r="133" spans="1:7" s="10" customFormat="1" ht="11.25">
      <c r="A133" s="41"/>
      <c r="B133" s="42"/>
      <c r="C133" s="42" t="s">
        <v>167</v>
      </c>
      <c r="D133" s="73" t="s">
        <v>60</v>
      </c>
      <c r="E133" s="119">
        <v>50289</v>
      </c>
      <c r="F133" s="173">
        <v>0</v>
      </c>
      <c r="G133" s="120">
        <f t="shared" si="4"/>
        <v>0</v>
      </c>
    </row>
    <row r="134" spans="1:7" s="10" customFormat="1" ht="11.25">
      <c r="A134" s="139"/>
      <c r="B134" s="140" t="s">
        <v>126</v>
      </c>
      <c r="C134" s="140"/>
      <c r="D134" s="141" t="s">
        <v>57</v>
      </c>
      <c r="E134" s="143">
        <f>SUM(E135)</f>
        <v>69121</v>
      </c>
      <c r="F134" s="143">
        <f>SUM(F135)</f>
        <v>11000</v>
      </c>
      <c r="G134" s="108">
        <f t="shared" si="4"/>
        <v>0.1591412161282389</v>
      </c>
    </row>
    <row r="135" spans="1:7" s="10" customFormat="1" ht="11.25">
      <c r="A135" s="41"/>
      <c r="B135" s="42"/>
      <c r="C135" s="42" t="s">
        <v>146</v>
      </c>
      <c r="D135" s="73" t="s">
        <v>53</v>
      </c>
      <c r="E135" s="119">
        <v>69121</v>
      </c>
      <c r="F135" s="173">
        <v>11000</v>
      </c>
      <c r="G135" s="120">
        <f t="shared" si="4"/>
        <v>0.1591412161282389</v>
      </c>
    </row>
    <row r="136" spans="1:7" s="10" customFormat="1" ht="11.25">
      <c r="A136" s="45"/>
      <c r="B136" s="51" t="s">
        <v>127</v>
      </c>
      <c r="C136" s="51"/>
      <c r="D136" s="47" t="s">
        <v>58</v>
      </c>
      <c r="E136" s="95">
        <f>SUM(E137)</f>
        <v>153000</v>
      </c>
      <c r="F136" s="95">
        <f>SUM(F137)</f>
        <v>153000</v>
      </c>
      <c r="G136" s="108">
        <f t="shared" si="4"/>
        <v>1</v>
      </c>
    </row>
    <row r="137" spans="1:7" s="10" customFormat="1" ht="12" thickBot="1">
      <c r="A137" s="81"/>
      <c r="B137" s="145"/>
      <c r="C137" s="145" t="s">
        <v>146</v>
      </c>
      <c r="D137" s="83" t="s">
        <v>53</v>
      </c>
      <c r="E137" s="90">
        <v>153000</v>
      </c>
      <c r="F137" s="166">
        <v>153000</v>
      </c>
      <c r="G137" s="228">
        <f t="shared" si="4"/>
        <v>1</v>
      </c>
    </row>
    <row r="138" spans="1:7" s="10" customFormat="1" ht="11.25">
      <c r="A138" s="294"/>
      <c r="B138" s="294"/>
      <c r="C138" s="294"/>
      <c r="D138" s="295"/>
      <c r="E138" s="296"/>
      <c r="F138" s="296"/>
      <c r="G138" s="298"/>
    </row>
    <row r="139" spans="1:7" s="10" customFormat="1" ht="12" thickBot="1">
      <c r="A139" s="256"/>
      <c r="B139" s="256"/>
      <c r="C139" s="256"/>
      <c r="D139" s="257"/>
      <c r="E139" s="258"/>
      <c r="F139" s="258"/>
      <c r="G139" s="259"/>
    </row>
    <row r="140" spans="1:7" s="10" customFormat="1" ht="12.75" thickBot="1" thickTop="1">
      <c r="A140" s="260" t="s">
        <v>187</v>
      </c>
      <c r="B140" s="266" t="s">
        <v>188</v>
      </c>
      <c r="C140" s="266" t="s">
        <v>189</v>
      </c>
      <c r="D140" s="262">
        <v>4</v>
      </c>
      <c r="E140" s="263">
        <v>5</v>
      </c>
      <c r="F140" s="263">
        <v>7</v>
      </c>
      <c r="G140" s="265">
        <v>8</v>
      </c>
    </row>
    <row r="141" spans="1:7" s="40" customFormat="1" ht="12" thickTop="1">
      <c r="A141" s="45"/>
      <c r="B141" s="51" t="s">
        <v>128</v>
      </c>
      <c r="C141" s="51"/>
      <c r="D141" s="47" t="s">
        <v>59</v>
      </c>
      <c r="E141" s="95">
        <f>SUM(E142:E143)</f>
        <v>35037</v>
      </c>
      <c r="F141" s="95">
        <f>SUM(F142:F143)</f>
        <v>38000</v>
      </c>
      <c r="G141" s="96">
        <f t="shared" si="4"/>
        <v>1.0845677426720324</v>
      </c>
    </row>
    <row r="142" spans="1:7" s="10" customFormat="1" ht="11.25">
      <c r="A142" s="81"/>
      <c r="B142" s="145"/>
      <c r="C142" s="145" t="s">
        <v>147</v>
      </c>
      <c r="D142" s="83" t="s">
        <v>17</v>
      </c>
      <c r="E142" s="90">
        <v>13037</v>
      </c>
      <c r="F142" s="166">
        <v>15000</v>
      </c>
      <c r="G142" s="109">
        <f t="shared" si="4"/>
        <v>1.1505714504870752</v>
      </c>
    </row>
    <row r="143" spans="1:7" s="10" customFormat="1" ht="11.25">
      <c r="A143" s="91"/>
      <c r="B143" s="101"/>
      <c r="C143" s="101" t="s">
        <v>146</v>
      </c>
      <c r="D143" s="93" t="s">
        <v>53</v>
      </c>
      <c r="E143" s="297">
        <v>22000</v>
      </c>
      <c r="F143" s="170">
        <v>23000</v>
      </c>
      <c r="G143" s="102">
        <f t="shared" si="4"/>
        <v>1.0454545454545454</v>
      </c>
    </row>
    <row r="144" spans="1:7" s="40" customFormat="1" ht="11.25">
      <c r="A144" s="45"/>
      <c r="B144" s="51" t="s">
        <v>129</v>
      </c>
      <c r="C144" s="51"/>
      <c r="D144" s="47" t="s">
        <v>16</v>
      </c>
      <c r="E144" s="95">
        <f>SUM(E145:E146)</f>
        <v>33330</v>
      </c>
      <c r="F144" s="95">
        <f>SUM(F145:F146)</f>
        <v>0</v>
      </c>
      <c r="G144" s="108">
        <v>0</v>
      </c>
    </row>
    <row r="145" spans="1:7" s="10" customFormat="1" ht="11.25">
      <c r="A145" s="65"/>
      <c r="B145" s="67"/>
      <c r="C145" s="67" t="s">
        <v>146</v>
      </c>
      <c r="D145" s="97" t="s">
        <v>53</v>
      </c>
      <c r="E145" s="98">
        <v>3330</v>
      </c>
      <c r="F145" s="224">
        <v>0</v>
      </c>
      <c r="G145" s="109">
        <v>0</v>
      </c>
    </row>
    <row r="146" spans="1:7" s="10" customFormat="1" ht="12" thickBot="1">
      <c r="A146" s="91"/>
      <c r="B146" s="92"/>
      <c r="C146" s="92" t="s">
        <v>167</v>
      </c>
      <c r="D146" s="93" t="s">
        <v>60</v>
      </c>
      <c r="E146" s="94">
        <v>30000</v>
      </c>
      <c r="F146" s="170">
        <v>0</v>
      </c>
      <c r="G146" s="102">
        <v>0</v>
      </c>
    </row>
    <row r="147" spans="1:7" s="10" customFormat="1" ht="12.75" thickBot="1">
      <c r="A147" s="182" t="s">
        <v>198</v>
      </c>
      <c r="B147" s="192"/>
      <c r="C147" s="192"/>
      <c r="D147" s="195" t="s">
        <v>199</v>
      </c>
      <c r="E147" s="196">
        <f>SUM(E148)</f>
        <v>0</v>
      </c>
      <c r="F147" s="196">
        <f>SUM(F148)</f>
        <v>20000</v>
      </c>
      <c r="G147" s="186"/>
    </row>
    <row r="148" spans="1:7" s="10" customFormat="1" ht="11.25">
      <c r="A148" s="35"/>
      <c r="B148" s="36" t="s">
        <v>200</v>
      </c>
      <c r="C148" s="36"/>
      <c r="D148" s="72" t="s">
        <v>16</v>
      </c>
      <c r="E148" s="89">
        <f>SUM(E149)</f>
        <v>0</v>
      </c>
      <c r="F148" s="89">
        <f>SUM(F149)</f>
        <v>20000</v>
      </c>
      <c r="G148" s="137"/>
    </row>
    <row r="149" spans="1:7" s="10" customFormat="1" ht="12" thickBot="1">
      <c r="A149" s="81"/>
      <c r="B149" s="145"/>
      <c r="C149" s="145" t="s">
        <v>147</v>
      </c>
      <c r="D149" s="83" t="s">
        <v>17</v>
      </c>
      <c r="E149" s="90"/>
      <c r="F149" s="166">
        <v>20000</v>
      </c>
      <c r="G149" s="228"/>
    </row>
    <row r="150" spans="1:7" s="10" customFormat="1" ht="12.75" thickBot="1">
      <c r="A150" s="182" t="s">
        <v>61</v>
      </c>
      <c r="B150" s="192"/>
      <c r="C150" s="192"/>
      <c r="D150" s="195" t="s">
        <v>62</v>
      </c>
      <c r="E150" s="196">
        <f>SUM(E151)</f>
        <v>580</v>
      </c>
      <c r="F150" s="196">
        <f>SUM(F151)</f>
        <v>0</v>
      </c>
      <c r="G150" s="186">
        <f>F150/E150</f>
        <v>0</v>
      </c>
    </row>
    <row r="151" spans="1:7" s="40" customFormat="1" ht="11.25">
      <c r="A151" s="147"/>
      <c r="B151" s="148" t="s">
        <v>93</v>
      </c>
      <c r="C151" s="148"/>
      <c r="D151" s="149" t="s">
        <v>16</v>
      </c>
      <c r="E151" s="150">
        <f>SUM(E152)</f>
        <v>580</v>
      </c>
      <c r="F151" s="150">
        <f>SUM(F152)</f>
        <v>0</v>
      </c>
      <c r="G151" s="108">
        <f aca="true" t="shared" si="5" ref="G151:G177">F151/E151</f>
        <v>0</v>
      </c>
    </row>
    <row r="152" spans="1:7" s="10" customFormat="1" ht="12" thickBot="1">
      <c r="A152" s="178"/>
      <c r="B152" s="179"/>
      <c r="C152" s="179" t="s">
        <v>167</v>
      </c>
      <c r="D152" s="180" t="s">
        <v>60</v>
      </c>
      <c r="E152" s="181">
        <v>580</v>
      </c>
      <c r="F152" s="177"/>
      <c r="G152" s="228">
        <f t="shared" si="5"/>
        <v>0</v>
      </c>
    </row>
    <row r="153" spans="1:7" s="10" customFormat="1" ht="12.75" thickBot="1">
      <c r="A153" s="182" t="s">
        <v>63</v>
      </c>
      <c r="B153" s="192"/>
      <c r="C153" s="192"/>
      <c r="D153" s="193" t="s">
        <v>64</v>
      </c>
      <c r="E153" s="196">
        <f>SUM(E154+E157+E160+E164)</f>
        <v>651061</v>
      </c>
      <c r="F153" s="196">
        <f>SUM(F154+F157+F160+F164)</f>
        <v>235907</v>
      </c>
      <c r="G153" s="186">
        <f t="shared" si="5"/>
        <v>0.36234239188033074</v>
      </c>
    </row>
    <row r="154" spans="1:7" s="10" customFormat="1" ht="11.25">
      <c r="A154" s="235"/>
      <c r="B154" s="236">
        <v>90001</v>
      </c>
      <c r="C154" s="236"/>
      <c r="D154" s="237" t="s">
        <v>65</v>
      </c>
      <c r="E154" s="238">
        <f>SUM(E155+E156)</f>
        <v>243360</v>
      </c>
      <c r="F154" s="238">
        <f>SUM(F155+F156)</f>
        <v>100000</v>
      </c>
      <c r="G154" s="137">
        <f t="shared" si="5"/>
        <v>0.410913872452334</v>
      </c>
    </row>
    <row r="155" spans="1:7" s="10" customFormat="1" ht="11.25">
      <c r="A155" s="81"/>
      <c r="B155" s="145"/>
      <c r="C155" s="145" t="s">
        <v>138</v>
      </c>
      <c r="D155" s="83" t="s">
        <v>66</v>
      </c>
      <c r="E155" s="90">
        <v>70860</v>
      </c>
      <c r="F155" s="166">
        <v>100000</v>
      </c>
      <c r="G155" s="228">
        <f t="shared" si="5"/>
        <v>1.4112334180073385</v>
      </c>
    </row>
    <row r="156" spans="1:7" s="10" customFormat="1" ht="11.25">
      <c r="A156" s="81"/>
      <c r="B156" s="145"/>
      <c r="C156" s="145" t="s">
        <v>135</v>
      </c>
      <c r="D156" s="83" t="s">
        <v>136</v>
      </c>
      <c r="E156" s="90">
        <v>172500</v>
      </c>
      <c r="F156" s="166"/>
      <c r="G156" s="228">
        <f t="shared" si="5"/>
        <v>0</v>
      </c>
    </row>
    <row r="157" spans="1:7" s="10" customFormat="1" ht="11.25">
      <c r="A157" s="45"/>
      <c r="B157" s="51">
        <v>90002</v>
      </c>
      <c r="C157" s="51"/>
      <c r="D157" s="47" t="s">
        <v>67</v>
      </c>
      <c r="E157" s="95">
        <f>SUM(E158+E159)</f>
        <v>196014</v>
      </c>
      <c r="F157" s="95">
        <f>SUM(F158+F159)</f>
        <v>0</v>
      </c>
      <c r="G157" s="108">
        <f t="shared" si="5"/>
        <v>0</v>
      </c>
    </row>
    <row r="158" spans="1:7" s="10" customFormat="1" ht="11.25">
      <c r="A158" s="81"/>
      <c r="B158" s="145"/>
      <c r="C158" s="145" t="s">
        <v>168</v>
      </c>
      <c r="D158" s="83" t="s">
        <v>68</v>
      </c>
      <c r="E158" s="90">
        <v>28501</v>
      </c>
      <c r="F158" s="166">
        <v>0</v>
      </c>
      <c r="G158" s="228">
        <f t="shared" si="5"/>
        <v>0</v>
      </c>
    </row>
    <row r="159" spans="1:7" s="10" customFormat="1" ht="11.25">
      <c r="A159" s="103"/>
      <c r="B159" s="225"/>
      <c r="C159" s="225" t="s">
        <v>133</v>
      </c>
      <c r="D159" s="105" t="s">
        <v>134</v>
      </c>
      <c r="E159" s="106">
        <v>167513</v>
      </c>
      <c r="F159" s="106">
        <v>0</v>
      </c>
      <c r="G159" s="107">
        <f t="shared" si="5"/>
        <v>0</v>
      </c>
    </row>
    <row r="160" spans="1:7" s="40" customFormat="1" ht="11.25">
      <c r="A160" s="139"/>
      <c r="B160" s="140">
        <v>90003</v>
      </c>
      <c r="C160" s="140"/>
      <c r="D160" s="141" t="s">
        <v>69</v>
      </c>
      <c r="E160" s="143">
        <f>SUM(E161:E163)</f>
        <v>112810</v>
      </c>
      <c r="F160" s="143">
        <f>SUM(F161:F163)</f>
        <v>121000</v>
      </c>
      <c r="G160" s="137">
        <f t="shared" si="5"/>
        <v>1.0725999468132257</v>
      </c>
    </row>
    <row r="161" spans="1:7" s="10" customFormat="1" ht="11.25">
      <c r="A161" s="81"/>
      <c r="B161" s="145"/>
      <c r="C161" s="145" t="s">
        <v>132</v>
      </c>
      <c r="D161" s="83" t="s">
        <v>88</v>
      </c>
      <c r="E161" s="90">
        <v>437</v>
      </c>
      <c r="F161" s="166">
        <v>500</v>
      </c>
      <c r="G161" s="228">
        <f t="shared" si="5"/>
        <v>1.1441647597254005</v>
      </c>
    </row>
    <row r="162" spans="1:7" s="10" customFormat="1" ht="11.25">
      <c r="A162" s="57"/>
      <c r="B162" s="58"/>
      <c r="C162" s="58" t="s">
        <v>147</v>
      </c>
      <c r="D162" s="59" t="s">
        <v>17</v>
      </c>
      <c r="E162" s="99">
        <v>111808</v>
      </c>
      <c r="F162" s="170">
        <v>120000</v>
      </c>
      <c r="G162" s="102">
        <f t="shared" si="5"/>
        <v>1.0732684602175158</v>
      </c>
    </row>
    <row r="163" spans="1:7" s="10" customFormat="1" ht="11.25">
      <c r="A163" s="103"/>
      <c r="B163" s="104"/>
      <c r="C163" s="104" t="s">
        <v>137</v>
      </c>
      <c r="D163" s="105" t="s">
        <v>74</v>
      </c>
      <c r="E163" s="106">
        <v>565</v>
      </c>
      <c r="F163" s="171">
        <v>500</v>
      </c>
      <c r="G163" s="230">
        <f t="shared" si="5"/>
        <v>0.8849557522123894</v>
      </c>
    </row>
    <row r="164" spans="1:7" s="40" customFormat="1" ht="11.25">
      <c r="A164" s="139"/>
      <c r="B164" s="140">
        <v>90015</v>
      </c>
      <c r="C164" s="140"/>
      <c r="D164" s="141" t="s">
        <v>70</v>
      </c>
      <c r="E164" s="143">
        <f>SUM(E165:E168)</f>
        <v>98877</v>
      </c>
      <c r="F164" s="143">
        <f>SUM(F166:F168)</f>
        <v>14907</v>
      </c>
      <c r="G164" s="108">
        <f t="shared" si="5"/>
        <v>0.15076306926787827</v>
      </c>
    </row>
    <row r="165" spans="1:7" s="10" customFormat="1" ht="11.25">
      <c r="A165" s="52"/>
      <c r="B165" s="53"/>
      <c r="C165" s="53" t="s">
        <v>132</v>
      </c>
      <c r="D165" s="54" t="s">
        <v>202</v>
      </c>
      <c r="E165" s="144">
        <v>2712</v>
      </c>
      <c r="F165" s="168"/>
      <c r="G165" s="226"/>
    </row>
    <row r="166" spans="1:7" s="10" customFormat="1" ht="11.25">
      <c r="A166" s="52"/>
      <c r="B166" s="53"/>
      <c r="C166" s="53" t="s">
        <v>146</v>
      </c>
      <c r="D166" s="54" t="s">
        <v>53</v>
      </c>
      <c r="E166" s="144">
        <v>67000</v>
      </c>
      <c r="F166" s="168">
        <v>14907</v>
      </c>
      <c r="G166" s="226">
        <f t="shared" si="5"/>
        <v>0.22249253731343283</v>
      </c>
    </row>
    <row r="167" spans="1:7" s="10" customFormat="1" ht="11.25">
      <c r="A167" s="24"/>
      <c r="B167" s="25"/>
      <c r="C167" s="25" t="s">
        <v>138</v>
      </c>
      <c r="D167" s="151" t="s">
        <v>66</v>
      </c>
      <c r="E167" s="115">
        <v>5146</v>
      </c>
      <c r="F167" s="167">
        <v>0</v>
      </c>
      <c r="G167" s="102">
        <f t="shared" si="5"/>
        <v>0</v>
      </c>
    </row>
    <row r="168" spans="1:7" s="10" customFormat="1" ht="12" thickBot="1">
      <c r="A168" s="75"/>
      <c r="B168" s="76"/>
      <c r="C168" s="76" t="s">
        <v>169</v>
      </c>
      <c r="D168" s="116" t="s">
        <v>71</v>
      </c>
      <c r="E168" s="79">
        <v>24019</v>
      </c>
      <c r="F168" s="165">
        <v>0</v>
      </c>
      <c r="G168" s="229">
        <f t="shared" si="5"/>
        <v>0</v>
      </c>
    </row>
    <row r="169" spans="1:7" s="187" customFormat="1" ht="12.75" thickBot="1">
      <c r="A169" s="199" t="s">
        <v>72</v>
      </c>
      <c r="B169" s="200"/>
      <c r="C169" s="200"/>
      <c r="D169" s="195" t="s">
        <v>73</v>
      </c>
      <c r="E169" s="196">
        <f>SUM(E170)</f>
        <v>19256</v>
      </c>
      <c r="F169" s="196">
        <f>SUM(F170)</f>
        <v>59015</v>
      </c>
      <c r="G169" s="186">
        <f t="shared" si="5"/>
        <v>3.0647590361445785</v>
      </c>
    </row>
    <row r="170" spans="1:7" s="10" customFormat="1" ht="11.25">
      <c r="A170" s="152"/>
      <c r="B170" s="153" t="s">
        <v>77</v>
      </c>
      <c r="C170" s="153"/>
      <c r="D170" s="154" t="s">
        <v>78</v>
      </c>
      <c r="E170" s="155">
        <f>SUM(E171:E175)</f>
        <v>19256</v>
      </c>
      <c r="F170" s="155">
        <f>SUM(F171:F175)</f>
        <v>59015</v>
      </c>
      <c r="G170" s="131">
        <f t="shared" si="5"/>
        <v>3.0647590361445785</v>
      </c>
    </row>
    <row r="171" spans="1:7" s="10" customFormat="1" ht="11.25">
      <c r="A171" s="65"/>
      <c r="B171" s="67"/>
      <c r="C171" s="67" t="s">
        <v>132</v>
      </c>
      <c r="D171" s="97" t="s">
        <v>88</v>
      </c>
      <c r="E171" s="98"/>
      <c r="F171" s="172">
        <v>20000</v>
      </c>
      <c r="G171" s="109"/>
    </row>
    <row r="172" spans="1:7" s="10" customFormat="1" ht="11.25">
      <c r="A172" s="299"/>
      <c r="B172" s="300"/>
      <c r="C172" s="301" t="s">
        <v>141</v>
      </c>
      <c r="D172" s="302" t="s">
        <v>197</v>
      </c>
      <c r="E172" s="303"/>
      <c r="F172" s="304">
        <v>32000</v>
      </c>
      <c r="G172" s="100"/>
    </row>
    <row r="173" spans="1:7" s="10" customFormat="1" ht="11.25">
      <c r="A173" s="91"/>
      <c r="B173" s="101"/>
      <c r="C173" s="101" t="s">
        <v>147</v>
      </c>
      <c r="D173" s="93" t="s">
        <v>17</v>
      </c>
      <c r="E173" s="297">
        <v>19256</v>
      </c>
      <c r="F173" s="164"/>
      <c r="G173" s="102">
        <f t="shared" si="5"/>
        <v>0</v>
      </c>
    </row>
    <row r="174" spans="1:7" s="10" customFormat="1" ht="11.25">
      <c r="A174" s="91"/>
      <c r="B174" s="101"/>
      <c r="C174" s="101" t="s">
        <v>137</v>
      </c>
      <c r="D174" s="93" t="s">
        <v>74</v>
      </c>
      <c r="E174" s="94"/>
      <c r="F174" s="170">
        <v>15</v>
      </c>
      <c r="G174" s="306"/>
    </row>
    <row r="175" spans="1:7" s="10" customFormat="1" ht="12" thickBot="1">
      <c r="A175" s="307"/>
      <c r="B175" s="308"/>
      <c r="C175" s="308" t="s">
        <v>144</v>
      </c>
      <c r="D175" s="309" t="s">
        <v>26</v>
      </c>
      <c r="E175" s="310"/>
      <c r="F175" s="311">
        <v>7000</v>
      </c>
      <c r="G175" s="305"/>
    </row>
    <row r="176" spans="1:8" s="187" customFormat="1" ht="13.5" thickBot="1" thickTop="1">
      <c r="A176" s="201" t="s">
        <v>8</v>
      </c>
      <c r="B176" s="202"/>
      <c r="C176" s="202"/>
      <c r="D176" s="203"/>
      <c r="E176" s="204">
        <f>SUM(E10+E16+E23+E35+E40+E52+E59+E62+E66+E96+E110+E122+E147+E150+E153+E169)</f>
        <v>20397417</v>
      </c>
      <c r="F176" s="204">
        <f>SUM(F10+F16+F23+F35+F40+F52+F59+F62+F66+F96+F110+F122+F147+F150+F153+F169)</f>
        <v>20745225</v>
      </c>
      <c r="G176" s="231">
        <f t="shared" si="5"/>
        <v>1.0170515707944785</v>
      </c>
      <c r="H176" s="197"/>
    </row>
    <row r="177" spans="1:7" s="187" customFormat="1" ht="12.75" thickTop="1">
      <c r="A177" s="205"/>
      <c r="B177" s="206"/>
      <c r="C177" s="206"/>
      <c r="D177" s="207" t="s">
        <v>0</v>
      </c>
      <c r="E177" s="208">
        <f>SUM(E178:E180)</f>
        <v>1331418</v>
      </c>
      <c r="F177" s="208">
        <f>SUM(F178:F180)</f>
        <v>5384142</v>
      </c>
      <c r="G177" s="232">
        <f t="shared" si="5"/>
        <v>4.0439155847374755</v>
      </c>
    </row>
    <row r="178" spans="1:7" s="10" customFormat="1" ht="11.25">
      <c r="A178" s="24"/>
      <c r="B178" s="25"/>
      <c r="C178" s="25" t="s">
        <v>170</v>
      </c>
      <c r="D178" s="151" t="s">
        <v>75</v>
      </c>
      <c r="E178" s="27">
        <v>784074</v>
      </c>
      <c r="F178" s="212">
        <v>5029288</v>
      </c>
      <c r="G178" s="211"/>
    </row>
    <row r="179" spans="1:7" s="10" customFormat="1" ht="11.25">
      <c r="A179" s="52"/>
      <c r="B179" s="53"/>
      <c r="C179" s="53"/>
      <c r="D179" s="54" t="s">
        <v>76</v>
      </c>
      <c r="E179" s="55"/>
      <c r="F179" s="162"/>
      <c r="G179" s="233"/>
    </row>
    <row r="180" spans="1:7" s="10" customFormat="1" ht="12" thickBot="1">
      <c r="A180" s="24"/>
      <c r="B180" s="25"/>
      <c r="C180" s="25" t="s">
        <v>171</v>
      </c>
      <c r="D180" s="151" t="s">
        <v>105</v>
      </c>
      <c r="E180" s="27">
        <v>547344</v>
      </c>
      <c r="F180" s="158">
        <v>354854</v>
      </c>
      <c r="G180" s="137"/>
    </row>
    <row r="181" spans="1:8" s="187" customFormat="1" ht="12.75" thickBot="1">
      <c r="A181" s="213" t="s">
        <v>7</v>
      </c>
      <c r="B181" s="214"/>
      <c r="C181" s="214"/>
      <c r="D181" s="215"/>
      <c r="E181" s="216">
        <f>SUM(E176:E177)</f>
        <v>21728835</v>
      </c>
      <c r="F181" s="216">
        <f>SUM(F176:F177)</f>
        <v>26129367</v>
      </c>
      <c r="G181" s="234">
        <f>F181/E181</f>
        <v>1.2025203836284826</v>
      </c>
      <c r="H181" s="197"/>
    </row>
    <row r="182" s="10" customFormat="1" ht="12" thickTop="1"/>
    <row r="183" s="10" customFormat="1" ht="11.25"/>
    <row r="184" s="10" customFormat="1" ht="11.25"/>
    <row r="185" s="10" customFormat="1" ht="11.25"/>
    <row r="186" s="10" customFormat="1" ht="11.25"/>
    <row r="187" s="10" customFormat="1" ht="11.25"/>
    <row r="188" s="10" customFormat="1" ht="11.25"/>
    <row r="189" s="10" customFormat="1" ht="11.25"/>
    <row r="190" s="10" customFormat="1" ht="11.25"/>
    <row r="191" s="10" customFormat="1" ht="11.25"/>
  </sheetData>
  <printOptions horizontalCentered="1"/>
  <pageMargins left="0.5905511811023623" right="0.3937007874015748" top="0.4330708661417323" bottom="0.3937007874015748" header="0.1968503937007874" footer="0.7874015748031497"/>
  <pageSetup horizontalDpi="300" verticalDpi="300" orientation="portrait" paperSize="9" r:id="rId1"/>
  <headerFooter alignWithMargins="0">
    <oddHeader>&amp;C&amp;"Arial CE,Kursywa"&amp;8BUDŻET - dochody - 2004r.&amp;R&amp;"Arial CE,Kursywa"&amp;8Strona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.</cp:lastModifiedBy>
  <cp:lastPrinted>2004-03-24T07:03:32Z</cp:lastPrinted>
  <dcterms:created xsi:type="dcterms:W3CDTF">1999-02-15T12:05:52Z</dcterms:created>
  <dcterms:modified xsi:type="dcterms:W3CDTF">2004-03-24T07:03:50Z</dcterms:modified>
  <cp:category/>
  <cp:version/>
  <cp:contentType/>
  <cp:contentStatus/>
</cp:coreProperties>
</file>