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'Arkusz1'!$A$1:$BJ$192</definedName>
  </definedNames>
  <calcPr fullCalcOnLoad="1"/>
</workbook>
</file>

<file path=xl/sharedStrings.xml><?xml version="1.0" encoding="utf-8"?>
<sst xmlns="http://schemas.openxmlformats.org/spreadsheetml/2006/main" count="305" uniqueCount="210">
  <si>
    <t>plan</t>
  </si>
  <si>
    <t xml:space="preserve">dotacje na </t>
  </si>
  <si>
    <t>Klasyfikacja</t>
  </si>
  <si>
    <t>Określenie</t>
  </si>
  <si>
    <t>dochodów</t>
  </si>
  <si>
    <t>zad. zlecone</t>
  </si>
  <si>
    <t>ogółem</t>
  </si>
  <si>
    <t>powierzone</t>
  </si>
  <si>
    <t>i własne</t>
  </si>
  <si>
    <t>Pozostała działalność</t>
  </si>
  <si>
    <t>w tym:</t>
  </si>
  <si>
    <t>OPIEKA SPOŁECZNA</t>
  </si>
  <si>
    <t>Zasiłki rodzinne,pielęgnacyjne i wych.</t>
  </si>
  <si>
    <t>Wpływy z podatku rolnego, ....</t>
  </si>
  <si>
    <t>podatek rolny</t>
  </si>
  <si>
    <t>podatek leśny</t>
  </si>
  <si>
    <t>podatek od nieruchomości</t>
  </si>
  <si>
    <t>podatek od środków transportowych</t>
  </si>
  <si>
    <t>podatek od spadków i darowizn</t>
  </si>
  <si>
    <t>ADMINISTR.PAŃST. i SAMORZĄD.</t>
  </si>
  <si>
    <t>Urzędy Wojewódzkie</t>
  </si>
  <si>
    <t>RÓŻNE ROZLICZENIA</t>
  </si>
  <si>
    <t>Część oświatowa subwencji ogólnej..</t>
  </si>
  <si>
    <t>Część rekompensująca subwencji ...</t>
  </si>
  <si>
    <t>URZĘDY NACZELNYCH ORGANÓW</t>
  </si>
  <si>
    <t>Urzędy Naczelnych Organów .....</t>
  </si>
  <si>
    <t>RAZEM DOCHODY:</t>
  </si>
  <si>
    <t>PRZYCHODY</t>
  </si>
  <si>
    <t>OGÓŁEM DOCHODY I PRZYCHODY:</t>
  </si>
  <si>
    <t>wykonanie</t>
  </si>
  <si>
    <t>wskaźnik</t>
  </si>
  <si>
    <t>w %</t>
  </si>
  <si>
    <t>Drogi publiczne powiatowe</t>
  </si>
  <si>
    <t>wpływy z usług</t>
  </si>
  <si>
    <t>Obrona Cywilna</t>
  </si>
  <si>
    <t>Różne rozliczenia finansowe</t>
  </si>
  <si>
    <t>OŚWIATA i WYCHOWANIE</t>
  </si>
  <si>
    <t>Dział  010</t>
  </si>
  <si>
    <t>wpływy z różnych opłat</t>
  </si>
  <si>
    <t>ROLNICTWO i ŁOWIECTWO</t>
  </si>
  <si>
    <t>01095</t>
  </si>
  <si>
    <t>Dział</t>
  </si>
  <si>
    <t>Rozdział</t>
  </si>
  <si>
    <t>Paragraf</t>
  </si>
  <si>
    <t>pozostałe odsetki</t>
  </si>
  <si>
    <t>Dział  600</t>
  </si>
  <si>
    <t>TRANSPORT i ŁĄCZNOŚĆ</t>
  </si>
  <si>
    <t>60014</t>
  </si>
  <si>
    <t>dotacje celowe otrzymane z powiatu</t>
  </si>
  <si>
    <t>60016</t>
  </si>
  <si>
    <t>Drogi publiczne gminne</t>
  </si>
  <si>
    <t>232</t>
  </si>
  <si>
    <t>wpływy z różnych dochodów</t>
  </si>
  <si>
    <t>Dział  700</t>
  </si>
  <si>
    <t>GOSPODARKA MIESZKANIOWA</t>
  </si>
  <si>
    <t>70005</t>
  </si>
  <si>
    <t>Gospodarka gruntami i nieruchom.</t>
  </si>
  <si>
    <t>wpływy z opłat za zarząd, użytkow. ...</t>
  </si>
  <si>
    <t>dochody z najmu i dzierżawy składn..</t>
  </si>
  <si>
    <t>70095</t>
  </si>
  <si>
    <t>dotacje celowe otrzym.z budż.państ.</t>
  </si>
  <si>
    <t>Dział  750</t>
  </si>
  <si>
    <t>Dział  751</t>
  </si>
  <si>
    <t>Dział  754</t>
  </si>
  <si>
    <t>BEZPIECZEŃSTWO PUBLICZ...</t>
  </si>
  <si>
    <t>Dział  756</t>
  </si>
  <si>
    <t>DOCHODY OD OSÓB PRAWN., ...</t>
  </si>
  <si>
    <t>75601</t>
  </si>
  <si>
    <t>Wpływy z podatku doch.od osób fiz.</t>
  </si>
  <si>
    <t>podatek od dz.gosp.osób fiz.-karta pod.</t>
  </si>
  <si>
    <t>odsetki od nietermin.wpłat z tytułu pod..</t>
  </si>
  <si>
    <t>75615</t>
  </si>
  <si>
    <t>wpływy z opłaty eksploatacyjnej</t>
  </si>
  <si>
    <t>wpływy z róznych opłat</t>
  </si>
  <si>
    <t>podatek od posiadania psów</t>
  </si>
  <si>
    <t>podatek od czynności cywilnoprawnych</t>
  </si>
  <si>
    <t>odsetki od nietermin.wpłat z tytułu pod.</t>
  </si>
  <si>
    <t>75618</t>
  </si>
  <si>
    <t>Wpływy z innych opłat stanowiących</t>
  </si>
  <si>
    <t>wpływy z opłaty skarbowej</t>
  </si>
  <si>
    <t>75621</t>
  </si>
  <si>
    <t>Udziały gmin w podatkach stanow...</t>
  </si>
  <si>
    <t>podatek doch.od osób fizycznych</t>
  </si>
  <si>
    <t>podatek doch.od osób prawnych</t>
  </si>
  <si>
    <t>Dział  758</t>
  </si>
  <si>
    <t>subwencje ogólne z budżetu państw.</t>
  </si>
  <si>
    <t>Dział  801</t>
  </si>
  <si>
    <t>dotacje celowe otrzym.z budż.państw..</t>
  </si>
  <si>
    <t>Rodziny zastępcze</t>
  </si>
  <si>
    <t>Zasiłki i pomoc w naturze oraz składki</t>
  </si>
  <si>
    <t>201</t>
  </si>
  <si>
    <t>Ośrodki pomocy społecznej</t>
  </si>
  <si>
    <t>Usługi opiekuńcze i specjalistyczne</t>
  </si>
  <si>
    <t>85395</t>
  </si>
  <si>
    <t>Dział  900</t>
  </si>
  <si>
    <t>GOSPODARKA KOMUNALNA i ...</t>
  </si>
  <si>
    <t>90001</t>
  </si>
  <si>
    <t>Gospodarka ściekowa i chrona wód</t>
  </si>
  <si>
    <t>środki na dofinans.własnych inwestycji</t>
  </si>
  <si>
    <t>90003</t>
  </si>
  <si>
    <t>Oczyszczanie miast i wsi</t>
  </si>
  <si>
    <t>90015</t>
  </si>
  <si>
    <t>Oświetlenie ulic,placów i dróg</t>
  </si>
  <si>
    <t>Przychody z zaciągniętych pożyczek</t>
  </si>
  <si>
    <t>i kredytów na rynku krajowym</t>
  </si>
  <si>
    <t>Przychody z tytułu innych rozliczeń</t>
  </si>
  <si>
    <t>krajowych</t>
  </si>
  <si>
    <t>01010</t>
  </si>
  <si>
    <t>Infrastuktura wodoc.i sanitar.wsi</t>
  </si>
  <si>
    <t>środki na dofin.inwest.gmin z in.zródeł</t>
  </si>
  <si>
    <t>podatek od czynności cywilnopraw.</t>
  </si>
  <si>
    <t>Składki na ubezp.zdrowotne</t>
  </si>
  <si>
    <t>dotacje celowe otrzym.z budż.państw</t>
  </si>
  <si>
    <t xml:space="preserve">                                     D O C H O D Y</t>
  </si>
  <si>
    <t>Szkoły podstawowe</t>
  </si>
  <si>
    <t>za I półrocze</t>
  </si>
  <si>
    <t>Dział 752</t>
  </si>
  <si>
    <t>OBRONA NARODOWA</t>
  </si>
  <si>
    <t>Pozostałe wydatki obronne</t>
  </si>
  <si>
    <t>wpływy z opłat za zezw.na sprzedaż alkoh.</t>
  </si>
  <si>
    <t xml:space="preserve">                      Załącznik do Zarządzenia Burmistrza Miasta  </t>
  </si>
  <si>
    <t xml:space="preserve">                                       INFORMACJA Z WYKONANIA </t>
  </si>
  <si>
    <t xml:space="preserve">                BUDŻETU GMINY MSZCZONÓW za I półrocze 2004 roku</t>
  </si>
  <si>
    <t>na 2004 rok</t>
  </si>
  <si>
    <t>2004 roku</t>
  </si>
  <si>
    <t>0690</t>
  </si>
  <si>
    <t>0920</t>
  </si>
  <si>
    <t>6290</t>
  </si>
  <si>
    <t>6292</t>
  </si>
  <si>
    <t>współfin.program.realizow.ze śr.bezzwrot.</t>
  </si>
  <si>
    <t xml:space="preserve">wpływy z różnych opłat </t>
  </si>
  <si>
    <t xml:space="preserve">wpływy z róznych opłat </t>
  </si>
  <si>
    <t>0470</t>
  </si>
  <si>
    <t>0750</t>
  </si>
  <si>
    <t>0840</t>
  </si>
  <si>
    <t>wpływy ze sprzedaży wyrob.i skład.mająt.</t>
  </si>
  <si>
    <t>0960</t>
  </si>
  <si>
    <t>0970</t>
  </si>
  <si>
    <t>otrzymane spadki, zapisy i darowizny…</t>
  </si>
  <si>
    <t xml:space="preserve">Dział 710 </t>
  </si>
  <si>
    <t xml:space="preserve">Działalność usługowa </t>
  </si>
  <si>
    <t>71035</t>
  </si>
  <si>
    <t>Cmentarze</t>
  </si>
  <si>
    <t>2020</t>
  </si>
  <si>
    <t>dotacje celow.otrzym.z budżet.państwa…</t>
  </si>
  <si>
    <t>dochody j.s.t.związane z raliz.zadań…</t>
  </si>
  <si>
    <t>Urzędy gmin</t>
  </si>
  <si>
    <t xml:space="preserve">wpływy z różnych dochodów </t>
  </si>
  <si>
    <t>75095</t>
  </si>
  <si>
    <t>0830</t>
  </si>
  <si>
    <t xml:space="preserve">wpływy z usług </t>
  </si>
  <si>
    <t xml:space="preserve">pozostałe odsetki </t>
  </si>
  <si>
    <t>Wybory do parlamentu europejskiego</t>
  </si>
  <si>
    <t>0350</t>
  </si>
  <si>
    <t>0910</t>
  </si>
  <si>
    <t>0310</t>
  </si>
  <si>
    <t>0320</t>
  </si>
  <si>
    <t>0330</t>
  </si>
  <si>
    <t>0340</t>
  </si>
  <si>
    <t>0460</t>
  </si>
  <si>
    <t>0500</t>
  </si>
  <si>
    <t>0360</t>
  </si>
  <si>
    <t xml:space="preserve">podatek od spadków i darowizn </t>
  </si>
  <si>
    <t>0370</t>
  </si>
  <si>
    <t>0430</t>
  </si>
  <si>
    <t xml:space="preserve">opłata targowa </t>
  </si>
  <si>
    <t>0450</t>
  </si>
  <si>
    <t>wpływy z opłaty administracyjnej</t>
  </si>
  <si>
    <t>0560</t>
  </si>
  <si>
    <t xml:space="preserve">zaległości od podatków zniesionych </t>
  </si>
  <si>
    <t>0410</t>
  </si>
  <si>
    <t>0480</t>
  </si>
  <si>
    <t>0010</t>
  </si>
  <si>
    <t>0020</t>
  </si>
  <si>
    <t>2030</t>
  </si>
  <si>
    <t>6260</t>
  </si>
  <si>
    <t>dochod.z najmu i dzierż.skład.majątk.</t>
  </si>
  <si>
    <t>dotacje celowe otrzymane z budż.państ…</t>
  </si>
  <si>
    <t>dotacje otrzymane z fund.celowych…</t>
  </si>
  <si>
    <t xml:space="preserve">Gimnazja </t>
  </si>
  <si>
    <t>80114</t>
  </si>
  <si>
    <t>Zespoły obsługi ekonom.administ.szkół</t>
  </si>
  <si>
    <t>wpływy z róznych dochodów</t>
  </si>
  <si>
    <t>Dział  852</t>
  </si>
  <si>
    <t>85204</t>
  </si>
  <si>
    <t>85212</t>
  </si>
  <si>
    <t xml:space="preserve">Świadczenia rodzinne </t>
  </si>
  <si>
    <t>2010</t>
  </si>
  <si>
    <t>6310</t>
  </si>
  <si>
    <t>dotacje celowe otrzym.z budżet.państw.</t>
  </si>
  <si>
    <t>85213</t>
  </si>
  <si>
    <t>85214</t>
  </si>
  <si>
    <t>85216</t>
  </si>
  <si>
    <t>85219</t>
  </si>
  <si>
    <t>85228</t>
  </si>
  <si>
    <t>2360</t>
  </si>
  <si>
    <t>dochody j.s.t. związane z realiz.zadań..</t>
  </si>
  <si>
    <t>85278</t>
  </si>
  <si>
    <t>Usuwanie skutków klęsk żywiołowych</t>
  </si>
  <si>
    <t xml:space="preserve">Dział 853 </t>
  </si>
  <si>
    <t>POZOST.ZAD.W ZAKR.POLIT.SPOŁ.</t>
  </si>
  <si>
    <t xml:space="preserve">Dział 921 </t>
  </si>
  <si>
    <t>KULTURA I OCHR.DZIEDZ.NAROD.</t>
  </si>
  <si>
    <t>Biblioteki</t>
  </si>
  <si>
    <t xml:space="preserve">Dział 926 </t>
  </si>
  <si>
    <t>KULTURA FIZYCZNA I SPORT</t>
  </si>
  <si>
    <t>92605</t>
  </si>
  <si>
    <t>Zadania w zakres.kultury fizycz.i sport.</t>
  </si>
  <si>
    <t>dochody z najmu i dzierżawy skład.maj.</t>
  </si>
  <si>
    <t xml:space="preserve">                      Mszczonowa Nr 42/04 z dnia 20 sierpnia 2004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</si>
</sst>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 CE"/>
      <family val="0"/>
    </font>
    <font>
      <i/>
      <sz val="8"/>
      <name val="Arial CE"/>
      <family val="2"/>
    </font>
    <font>
      <b/>
      <sz val="8"/>
      <name val="Arial CE"/>
      <family val="2"/>
    </font>
    <font>
      <sz val="11"/>
      <name val="Arial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 style="dotted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 style="dashed"/>
      <bottom style="hair"/>
    </border>
    <border>
      <left style="thin"/>
      <right style="thick"/>
      <top style="hair"/>
      <bottom style="thin"/>
    </border>
    <border>
      <left style="thin"/>
      <right style="thick"/>
      <top style="thin"/>
      <bottom style="dashed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 style="thin"/>
    </border>
    <border>
      <left style="thin"/>
      <right style="thick"/>
      <top style="dashed"/>
      <bottom style="medium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thin"/>
      <right style="thick"/>
      <top style="medium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dashed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 style="thick"/>
      <top style="thin"/>
      <bottom style="hair"/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3" borderId="6" xfId="0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3" fontId="5" fillId="3" borderId="16" xfId="0" applyNumberFormat="1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17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5" fillId="3" borderId="5" xfId="0" applyNumberFormat="1" applyFont="1" applyFill="1" applyBorder="1" applyAlignment="1">
      <alignment horizontal="left"/>
    </xf>
    <xf numFmtId="49" fontId="5" fillId="3" borderId="15" xfId="0" applyNumberFormat="1" applyFont="1" applyFill="1" applyBorder="1" applyAlignment="1">
      <alignment horizontal="left"/>
    </xf>
    <xf numFmtId="49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0" fillId="0" borderId="18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49" fontId="0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49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2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5" fontId="0" fillId="0" borderId="32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/>
    </xf>
    <xf numFmtId="49" fontId="2" fillId="0" borderId="34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left"/>
    </xf>
    <xf numFmtId="3" fontId="6" fillId="0" borderId="35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3" fontId="10" fillId="0" borderId="24" xfId="0" applyNumberFormat="1" applyFont="1" applyFill="1" applyBorder="1" applyAlignment="1">
      <alignment horizontal="right"/>
    </xf>
    <xf numFmtId="165" fontId="0" fillId="0" borderId="36" xfId="0" applyNumberFormat="1" applyFont="1" applyFill="1" applyBorder="1" applyAlignment="1">
      <alignment/>
    </xf>
    <xf numFmtId="165" fontId="0" fillId="0" borderId="37" xfId="0" applyNumberFormat="1" applyFont="1" applyFill="1" applyBorder="1" applyAlignment="1">
      <alignment/>
    </xf>
    <xf numFmtId="165" fontId="0" fillId="0" borderId="38" xfId="0" applyNumberFormat="1" applyFont="1" applyFill="1" applyBorder="1" applyAlignment="1">
      <alignment/>
    </xf>
    <xf numFmtId="165" fontId="2" fillId="3" borderId="39" xfId="0" applyNumberFormat="1" applyFont="1" applyFill="1" applyBorder="1" applyAlignment="1">
      <alignment/>
    </xf>
    <xf numFmtId="165" fontId="2" fillId="0" borderId="39" xfId="0" applyNumberFormat="1" applyFont="1" applyFill="1" applyBorder="1" applyAlignment="1">
      <alignment/>
    </xf>
    <xf numFmtId="165" fontId="2" fillId="0" borderId="40" xfId="0" applyNumberFormat="1" applyFont="1" applyFill="1" applyBorder="1" applyAlignment="1">
      <alignment/>
    </xf>
    <xf numFmtId="165" fontId="2" fillId="0" borderId="38" xfId="0" applyNumberFormat="1" applyFont="1" applyFill="1" applyBorder="1" applyAlignment="1">
      <alignment/>
    </xf>
    <xf numFmtId="165" fontId="0" fillId="0" borderId="41" xfId="0" applyNumberFormat="1" applyFont="1" applyFill="1" applyBorder="1" applyAlignment="1">
      <alignment/>
    </xf>
    <xf numFmtId="165" fontId="0" fillId="0" borderId="42" xfId="0" applyNumberFormat="1" applyFont="1" applyFill="1" applyBorder="1" applyAlignment="1">
      <alignment/>
    </xf>
    <xf numFmtId="49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65" fontId="2" fillId="3" borderId="33" xfId="0" applyNumberFormat="1" applyFont="1" applyFill="1" applyBorder="1" applyAlignment="1">
      <alignment/>
    </xf>
    <xf numFmtId="165" fontId="0" fillId="0" borderId="43" xfId="0" applyNumberFormat="1" applyFont="1" applyFill="1" applyBorder="1" applyAlignment="1">
      <alignment/>
    </xf>
    <xf numFmtId="165" fontId="0" fillId="0" borderId="44" xfId="0" applyNumberFormat="1" applyFont="1" applyFill="1" applyBorder="1" applyAlignment="1">
      <alignment/>
    </xf>
    <xf numFmtId="165" fontId="2" fillId="3" borderId="45" xfId="0" applyNumberFormat="1" applyFon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49" fontId="2" fillId="4" borderId="48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0" fontId="0" fillId="0" borderId="18" xfId="0" applyBorder="1" applyAlignment="1">
      <alignment/>
    </xf>
    <xf numFmtId="165" fontId="0" fillId="0" borderId="49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49" fontId="0" fillId="0" borderId="50" xfId="0" applyNumberFormat="1" applyBorder="1" applyAlignment="1">
      <alignment horizontal="right"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165" fontId="0" fillId="0" borderId="52" xfId="0" applyNumberFormat="1" applyFont="1" applyFill="1" applyBorder="1" applyAlignment="1">
      <alignment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165" fontId="0" fillId="0" borderId="53" xfId="0" applyNumberFormat="1" applyFont="1" applyFill="1" applyBorder="1" applyAlignment="1">
      <alignment/>
    </xf>
    <xf numFmtId="165" fontId="0" fillId="0" borderId="54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0" fillId="0" borderId="58" xfId="0" applyNumberFormat="1" applyBorder="1" applyAlignment="1">
      <alignment/>
    </xf>
    <xf numFmtId="165" fontId="0" fillId="0" borderId="59" xfId="0" applyNumberFormat="1" applyFont="1" applyFill="1" applyBorder="1" applyAlignment="1">
      <alignment/>
    </xf>
    <xf numFmtId="0" fontId="0" fillId="0" borderId="50" xfId="0" applyBorder="1" applyAlignment="1">
      <alignment/>
    </xf>
    <xf numFmtId="165" fontId="0" fillId="0" borderId="3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57" xfId="0" applyNumberFormat="1" applyFont="1" applyFill="1" applyBorder="1" applyAlignment="1">
      <alignment horizontal="right"/>
    </xf>
    <xf numFmtId="0" fontId="0" fillId="0" borderId="58" xfId="0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3" fontId="10" fillId="0" borderId="2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65" fontId="0" fillId="0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165" fontId="0" fillId="0" borderId="36" xfId="0" applyNumberFormat="1" applyFont="1" applyFill="1" applyBorder="1" applyAlignment="1">
      <alignment/>
    </xf>
    <xf numFmtId="49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165" fontId="0" fillId="0" borderId="43" xfId="0" applyNumberFormat="1" applyFont="1" applyFill="1" applyBorder="1" applyAlignment="1">
      <alignment/>
    </xf>
    <xf numFmtId="0" fontId="5" fillId="1" borderId="16" xfId="0" applyFont="1" applyFill="1" applyBorder="1" applyAlignment="1">
      <alignment/>
    </xf>
    <xf numFmtId="49" fontId="5" fillId="1" borderId="15" xfId="0" applyNumberFormat="1" applyFont="1" applyFill="1" applyBorder="1" applyAlignment="1">
      <alignment horizontal="right"/>
    </xf>
    <xf numFmtId="3" fontId="5" fillId="1" borderId="16" xfId="0" applyNumberFormat="1" applyFont="1" applyFill="1" applyBorder="1" applyAlignment="1">
      <alignment/>
    </xf>
    <xf numFmtId="165" fontId="5" fillId="1" borderId="45" xfId="0" applyNumberFormat="1" applyFont="1" applyFill="1" applyBorder="1" applyAlignment="1">
      <alignment/>
    </xf>
    <xf numFmtId="49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5" fontId="2" fillId="0" borderId="3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/>
    </xf>
    <xf numFmtId="49" fontId="2" fillId="0" borderId="60" xfId="0" applyNumberFormat="1" applyFont="1" applyBorder="1" applyAlignment="1">
      <alignment horizontal="right"/>
    </xf>
    <xf numFmtId="0" fontId="2" fillId="0" borderId="61" xfId="0" applyFont="1" applyBorder="1" applyAlignment="1">
      <alignment/>
    </xf>
    <xf numFmtId="3" fontId="2" fillId="0" borderId="61" xfId="0" applyNumberFormat="1" applyFont="1" applyBorder="1" applyAlignment="1">
      <alignment/>
    </xf>
    <xf numFmtId="165" fontId="2" fillId="0" borderId="62" xfId="0" applyNumberFormat="1" applyFont="1" applyFill="1" applyBorder="1" applyAlignment="1">
      <alignment/>
    </xf>
    <xf numFmtId="0" fontId="0" fillId="0" borderId="58" xfId="0" applyFont="1" applyBorder="1" applyAlignment="1">
      <alignment/>
    </xf>
    <xf numFmtId="3" fontId="0" fillId="0" borderId="58" xfId="0" applyNumberFormat="1" applyFont="1" applyBorder="1" applyAlignment="1">
      <alignment/>
    </xf>
    <xf numFmtId="165" fontId="0" fillId="0" borderId="63" xfId="0" applyNumberFormat="1" applyFont="1" applyFill="1" applyBorder="1" applyAlignment="1">
      <alignment/>
    </xf>
    <xf numFmtId="49" fontId="0" fillId="0" borderId="57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35" xfId="0" applyNumberFormat="1" applyFont="1" applyBorder="1" applyAlignment="1">
      <alignment/>
    </xf>
    <xf numFmtId="165" fontId="2" fillId="0" borderId="40" xfId="0" applyNumberFormat="1" applyFont="1" applyFill="1" applyBorder="1" applyAlignment="1">
      <alignment/>
    </xf>
    <xf numFmtId="49" fontId="0" fillId="0" borderId="64" xfId="0" applyNumberFormat="1" applyFont="1" applyBorder="1" applyAlignment="1">
      <alignment horizontal="right"/>
    </xf>
    <xf numFmtId="0" fontId="0" fillId="0" borderId="65" xfId="0" applyFont="1" applyBorder="1" applyAlignment="1">
      <alignment/>
    </xf>
    <xf numFmtId="3" fontId="0" fillId="0" borderId="65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right"/>
    </xf>
    <xf numFmtId="165" fontId="0" fillId="0" borderId="30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right"/>
    </xf>
    <xf numFmtId="165" fontId="0" fillId="0" borderId="36" xfId="0" applyNumberFormat="1" applyFont="1" applyFill="1" applyBorder="1" applyAlignment="1">
      <alignment horizontal="right"/>
    </xf>
    <xf numFmtId="49" fontId="0" fillId="0" borderId="57" xfId="0" applyNumberFormat="1" applyBorder="1" applyAlignment="1">
      <alignment horizontal="right"/>
    </xf>
    <xf numFmtId="49" fontId="5" fillId="3" borderId="7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49" fontId="0" fillId="0" borderId="66" xfId="0" applyNumberFormat="1" applyBorder="1" applyAlignment="1">
      <alignment horizontal="right"/>
    </xf>
    <xf numFmtId="0" fontId="0" fillId="0" borderId="67" xfId="0" applyBorder="1" applyAlignment="1">
      <alignment/>
    </xf>
    <xf numFmtId="3" fontId="0" fillId="0" borderId="67" xfId="0" applyNumberFormat="1" applyBorder="1" applyAlignment="1">
      <alignment/>
    </xf>
    <xf numFmtId="49" fontId="5" fillId="1" borderId="15" xfId="0" applyNumberFormat="1" applyFont="1" applyFill="1" applyBorder="1" applyAlignment="1">
      <alignment horizontal="left"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Font="1" applyFill="1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165" fontId="0" fillId="0" borderId="44" xfId="0" applyNumberFormat="1" applyFont="1" applyFill="1" applyBorder="1" applyAlignment="1">
      <alignment/>
    </xf>
    <xf numFmtId="49" fontId="0" fillId="0" borderId="53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/>
    </xf>
    <xf numFmtId="165" fontId="0" fillId="0" borderId="53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 horizontal="right"/>
    </xf>
    <xf numFmtId="165" fontId="2" fillId="0" borderId="40" xfId="0" applyNumberFormat="1" applyFont="1" applyFill="1" applyBorder="1" applyAlignment="1">
      <alignment horizontal="right"/>
    </xf>
    <xf numFmtId="49" fontId="0" fillId="0" borderId="64" xfId="0" applyNumberFormat="1" applyBorder="1" applyAlignment="1">
      <alignment horizontal="right"/>
    </xf>
    <xf numFmtId="0" fontId="0" fillId="0" borderId="65" xfId="0" applyBorder="1" applyAlignment="1">
      <alignment/>
    </xf>
    <xf numFmtId="3" fontId="0" fillId="0" borderId="65" xfId="0" applyNumberFormat="1" applyBorder="1" applyAlignment="1">
      <alignment/>
    </xf>
    <xf numFmtId="49" fontId="0" fillId="0" borderId="68" xfId="0" applyNumberFormat="1" applyFont="1" applyBorder="1" applyAlignment="1">
      <alignment horizontal="right"/>
    </xf>
    <xf numFmtId="0" fontId="0" fillId="0" borderId="69" xfId="0" applyFont="1" applyBorder="1" applyAlignment="1">
      <alignment/>
    </xf>
    <xf numFmtId="3" fontId="0" fillId="0" borderId="69" xfId="0" applyNumberFormat="1" applyFont="1" applyBorder="1" applyAlignment="1">
      <alignment/>
    </xf>
    <xf numFmtId="165" fontId="0" fillId="0" borderId="70" xfId="0" applyNumberFormat="1" applyFont="1" applyFill="1" applyBorder="1" applyAlignment="1">
      <alignment/>
    </xf>
    <xf numFmtId="49" fontId="0" fillId="0" borderId="53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3" fontId="0" fillId="0" borderId="32" xfId="0" applyNumberFormat="1" applyFont="1" applyBorder="1" applyAlignment="1">
      <alignment/>
    </xf>
    <xf numFmtId="49" fontId="0" fillId="0" borderId="71" xfId="0" applyNumberFormat="1" applyFont="1" applyBorder="1" applyAlignment="1">
      <alignment horizontal="right"/>
    </xf>
    <xf numFmtId="0" fontId="0" fillId="0" borderId="72" xfId="0" applyFont="1" applyBorder="1" applyAlignment="1">
      <alignment/>
    </xf>
    <xf numFmtId="3" fontId="0" fillId="0" borderId="72" xfId="0" applyNumberFormat="1" applyFont="1" applyBorder="1" applyAlignment="1">
      <alignment/>
    </xf>
    <xf numFmtId="165" fontId="0" fillId="0" borderId="73" xfId="0" applyNumberFormat="1" applyFont="1" applyFill="1" applyBorder="1" applyAlignment="1">
      <alignment/>
    </xf>
    <xf numFmtId="49" fontId="0" fillId="0" borderId="74" xfId="0" applyNumberFormat="1" applyFont="1" applyBorder="1" applyAlignment="1">
      <alignment horizontal="right"/>
    </xf>
    <xf numFmtId="0" fontId="0" fillId="0" borderId="75" xfId="0" applyFont="1" applyBorder="1" applyAlignment="1">
      <alignment/>
    </xf>
    <xf numFmtId="3" fontId="0" fillId="0" borderId="75" xfId="0" applyNumberFormat="1" applyFont="1" applyBorder="1" applyAlignment="1">
      <alignment/>
    </xf>
    <xf numFmtId="165" fontId="0" fillId="0" borderId="7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="110" zoomScaleNormal="110" workbookViewId="0" topLeftCell="A1">
      <selection activeCell="D5" sqref="D5"/>
    </sheetView>
  </sheetViews>
  <sheetFormatPr defaultColWidth="9.00390625" defaultRowHeight="12.75"/>
  <cols>
    <col min="1" max="1" width="11.375" style="0" customWidth="1"/>
    <col min="2" max="2" width="36.25390625" style="0" customWidth="1"/>
    <col min="3" max="3" width="11.75390625" style="0" customWidth="1"/>
    <col min="4" max="4" width="11.625" style="0" bestFit="1" customWidth="1"/>
    <col min="5" max="5" width="11.00390625" style="0" customWidth="1"/>
    <col min="6" max="6" width="9.25390625" style="0" customWidth="1"/>
  </cols>
  <sheetData>
    <row r="1" spans="1:6" s="142" customFormat="1" ht="6.75" customHeight="1">
      <c r="A1" s="41"/>
      <c r="B1" s="42"/>
      <c r="C1" s="41"/>
      <c r="D1" s="42"/>
      <c r="E1" s="42"/>
      <c r="F1" s="42"/>
    </row>
    <row r="2" spans="1:6" s="142" customFormat="1" ht="10.5" customHeight="1">
      <c r="A2" s="41"/>
      <c r="B2" s="42"/>
      <c r="C2" s="41" t="s">
        <v>120</v>
      </c>
      <c r="D2" s="42"/>
      <c r="E2" s="42"/>
      <c r="F2" s="42"/>
    </row>
    <row r="3" spans="1:6" ht="10.5" customHeight="1">
      <c r="A3" s="1"/>
      <c r="B3" s="1"/>
      <c r="C3" s="41" t="s">
        <v>209</v>
      </c>
      <c r="D3" s="42"/>
      <c r="E3" s="42"/>
      <c r="F3" s="42"/>
    </row>
    <row r="4" spans="1:6" s="16" customFormat="1" ht="13.5" customHeight="1">
      <c r="A4" s="23" t="s">
        <v>121</v>
      </c>
      <c r="B4" s="23"/>
      <c r="C4" s="23"/>
      <c r="D4" s="23"/>
      <c r="E4" s="23"/>
      <c r="F4" s="23"/>
    </row>
    <row r="5" spans="1:6" s="16" customFormat="1" ht="13.5" customHeight="1">
      <c r="A5" s="23" t="s">
        <v>122</v>
      </c>
      <c r="B5" s="23"/>
      <c r="C5" s="23"/>
      <c r="D5" s="23"/>
      <c r="E5" s="23"/>
      <c r="F5" s="23"/>
    </row>
    <row r="6" spans="1:6" s="16" customFormat="1" ht="13.5" customHeight="1" thickBot="1">
      <c r="A6" s="23"/>
      <c r="B6" s="143" t="s">
        <v>113</v>
      </c>
      <c r="C6" s="23"/>
      <c r="D6" s="23"/>
      <c r="E6" s="23"/>
      <c r="F6" s="23"/>
    </row>
    <row r="7" spans="5:6" ht="12" customHeight="1" thickBot="1" thickTop="1">
      <c r="E7" s="79" t="s">
        <v>10</v>
      </c>
      <c r="F7" s="80"/>
    </row>
    <row r="8" spans="1:6" ht="12" customHeight="1" thickTop="1">
      <c r="A8" s="77" t="s">
        <v>2</v>
      </c>
      <c r="B8" s="2"/>
      <c r="C8" s="78" t="s">
        <v>0</v>
      </c>
      <c r="D8" s="78"/>
      <c r="E8" s="5" t="s">
        <v>1</v>
      </c>
      <c r="F8" s="81"/>
    </row>
    <row r="9" spans="1:6" ht="12" customHeight="1">
      <c r="A9" s="52" t="s">
        <v>41</v>
      </c>
      <c r="B9" s="5" t="s">
        <v>3</v>
      </c>
      <c r="C9" s="5" t="s">
        <v>4</v>
      </c>
      <c r="D9" s="5" t="s">
        <v>29</v>
      </c>
      <c r="E9" s="82" t="s">
        <v>5</v>
      </c>
      <c r="F9" s="83" t="s">
        <v>30</v>
      </c>
    </row>
    <row r="10" spans="1:6" ht="12" customHeight="1">
      <c r="A10" s="52" t="s">
        <v>42</v>
      </c>
      <c r="B10" s="3"/>
      <c r="C10" s="5" t="s">
        <v>6</v>
      </c>
      <c r="D10" s="5" t="s">
        <v>115</v>
      </c>
      <c r="E10" s="5" t="s">
        <v>7</v>
      </c>
      <c r="F10" s="83" t="s">
        <v>31</v>
      </c>
    </row>
    <row r="11" spans="1:6" ht="12" customHeight="1" thickBot="1">
      <c r="A11" s="53" t="s">
        <v>43</v>
      </c>
      <c r="B11" s="4"/>
      <c r="C11" s="84" t="s">
        <v>123</v>
      </c>
      <c r="D11" s="84" t="s">
        <v>124</v>
      </c>
      <c r="E11" s="84" t="s">
        <v>8</v>
      </c>
      <c r="F11" s="85"/>
    </row>
    <row r="12" spans="1:6" ht="12" customHeight="1" thickBot="1" thickTop="1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1">
        <v>6</v>
      </c>
    </row>
    <row r="13" spans="1:6" s="16" customFormat="1" ht="13.5" customHeight="1" thickTop="1">
      <c r="A13" s="47" t="s">
        <v>37</v>
      </c>
      <c r="B13" s="32" t="s">
        <v>39</v>
      </c>
      <c r="C13" s="33">
        <f>SUM(C14+C19)</f>
        <v>422285</v>
      </c>
      <c r="D13" s="33">
        <f>SUM(D14+D19)</f>
        <v>24465</v>
      </c>
      <c r="E13" s="33"/>
      <c r="F13" s="103">
        <f>D13/C13*100</f>
        <v>5.793480706158164</v>
      </c>
    </row>
    <row r="14" spans="1:6" s="16" customFormat="1" ht="13.5" customHeight="1">
      <c r="A14" s="94" t="s">
        <v>107</v>
      </c>
      <c r="B14" s="95" t="s">
        <v>108</v>
      </c>
      <c r="C14" s="96">
        <f>SUM(C15:C18)</f>
        <v>419285</v>
      </c>
      <c r="D14" s="96">
        <f>SUM(D15:D18)</f>
        <v>24465</v>
      </c>
      <c r="E14" s="96"/>
      <c r="F14" s="105">
        <f>D14/C14*100</f>
        <v>5.834933279273049</v>
      </c>
    </row>
    <row r="15" spans="1:6" s="16" customFormat="1" ht="13.5" customHeight="1">
      <c r="A15" s="97" t="s">
        <v>125</v>
      </c>
      <c r="B15" s="98" t="s">
        <v>130</v>
      </c>
      <c r="C15" s="99">
        <v>500</v>
      </c>
      <c r="D15" s="99">
        <v>8</v>
      </c>
      <c r="E15" s="99"/>
      <c r="F15" s="100">
        <f>D15/C15*100</f>
        <v>1.6</v>
      </c>
    </row>
    <row r="16" spans="1:6" s="16" customFormat="1" ht="13.5" customHeight="1">
      <c r="A16" s="144" t="s">
        <v>126</v>
      </c>
      <c r="B16" s="145" t="s">
        <v>44</v>
      </c>
      <c r="C16" s="146">
        <v>100</v>
      </c>
      <c r="D16" s="147">
        <v>7</v>
      </c>
      <c r="E16" s="148"/>
      <c r="F16" s="139">
        <f>D16/C16*100</f>
        <v>7.000000000000001</v>
      </c>
    </row>
    <row r="17" spans="1:6" s="16" customFormat="1" ht="13.5" customHeight="1">
      <c r="A17" s="149" t="s">
        <v>127</v>
      </c>
      <c r="B17" s="150" t="s">
        <v>109</v>
      </c>
      <c r="C17" s="151">
        <v>100000</v>
      </c>
      <c r="D17" s="152">
        <v>24450</v>
      </c>
      <c r="E17" s="153"/>
      <c r="F17" s="114">
        <f>D17/C17*100</f>
        <v>24.45</v>
      </c>
    </row>
    <row r="18" spans="1:6" s="16" customFormat="1" ht="13.5" customHeight="1">
      <c r="A18" s="90" t="s">
        <v>128</v>
      </c>
      <c r="B18" s="124" t="s">
        <v>129</v>
      </c>
      <c r="C18" s="91">
        <v>318685</v>
      </c>
      <c r="D18" s="92">
        <v>0</v>
      </c>
      <c r="E18" s="89"/>
      <c r="F18" s="121"/>
    </row>
    <row r="19" spans="1:6" s="17" customFormat="1" ht="13.5" customHeight="1">
      <c r="A19" s="45" t="s">
        <v>40</v>
      </c>
      <c r="B19" s="19" t="s">
        <v>9</v>
      </c>
      <c r="C19" s="20">
        <f>SUM(C20)</f>
        <v>3000</v>
      </c>
      <c r="D19" s="20">
        <f>SUM(D20)</f>
        <v>0</v>
      </c>
      <c r="E19" s="20"/>
      <c r="F19" s="102"/>
    </row>
    <row r="20" spans="1:6" ht="13.5" customHeight="1" thickBot="1">
      <c r="A20" s="43" t="s">
        <v>125</v>
      </c>
      <c r="B20" s="6" t="s">
        <v>38</v>
      </c>
      <c r="C20" s="7">
        <v>3000</v>
      </c>
      <c r="D20" s="7">
        <v>0</v>
      </c>
      <c r="E20" s="6"/>
      <c r="F20" s="108"/>
    </row>
    <row r="21" spans="1:6" s="24" customFormat="1" ht="13.5" customHeight="1">
      <c r="A21" s="48" t="s">
        <v>45</v>
      </c>
      <c r="B21" s="35" t="s">
        <v>46</v>
      </c>
      <c r="C21" s="36">
        <f>SUM(C22+C24)</f>
        <v>469841</v>
      </c>
      <c r="D21" s="36">
        <f>SUM(D22+D24)</f>
        <v>25000</v>
      </c>
      <c r="E21" s="36">
        <f>SUM(E22+E24)</f>
        <v>25000</v>
      </c>
      <c r="F21" s="113">
        <f>D21/C21*100</f>
        <v>5.320949001896387</v>
      </c>
    </row>
    <row r="22" spans="1:6" s="17" customFormat="1" ht="13.5" customHeight="1">
      <c r="A22" s="45" t="s">
        <v>47</v>
      </c>
      <c r="B22" s="19" t="s">
        <v>32</v>
      </c>
      <c r="C22" s="20">
        <f>SUM(C23)</f>
        <v>130000</v>
      </c>
      <c r="D22" s="20">
        <f>SUM(D23:D27)</f>
        <v>25000</v>
      </c>
      <c r="E22" s="20">
        <f>SUM(E23)</f>
        <v>25000</v>
      </c>
      <c r="F22" s="106">
        <f>D22/C22*100</f>
        <v>19.230769230769234</v>
      </c>
    </row>
    <row r="23" spans="1:6" ht="13.5" customHeight="1">
      <c r="A23" s="46" t="s">
        <v>51</v>
      </c>
      <c r="B23" s="14" t="s">
        <v>48</v>
      </c>
      <c r="C23" s="15">
        <v>130000</v>
      </c>
      <c r="D23" s="15">
        <v>25000</v>
      </c>
      <c r="E23" s="15">
        <v>25000</v>
      </c>
      <c r="F23" s="107">
        <f>D23/C23*100</f>
        <v>19.230769230769234</v>
      </c>
    </row>
    <row r="24" spans="1:6" s="17" customFormat="1" ht="13.5" customHeight="1">
      <c r="A24" s="45" t="s">
        <v>49</v>
      </c>
      <c r="B24" s="19" t="s">
        <v>50</v>
      </c>
      <c r="C24" s="20">
        <f>SUM(C25:C27)</f>
        <v>339841</v>
      </c>
      <c r="D24" s="20">
        <f>SUM(D26)</f>
        <v>0</v>
      </c>
      <c r="E24" s="20"/>
      <c r="F24" s="102"/>
    </row>
    <row r="25" spans="1:6" s="158" customFormat="1" ht="13.5" customHeight="1">
      <c r="A25" s="154" t="s">
        <v>125</v>
      </c>
      <c r="B25" s="155" t="s">
        <v>131</v>
      </c>
      <c r="C25" s="156">
        <v>10000</v>
      </c>
      <c r="D25" s="156">
        <v>0</v>
      </c>
      <c r="E25" s="156"/>
      <c r="F25" s="157"/>
    </row>
    <row r="26" spans="1:6" ht="13.5" customHeight="1">
      <c r="A26" s="71" t="s">
        <v>127</v>
      </c>
      <c r="B26" s="72" t="s">
        <v>109</v>
      </c>
      <c r="C26" s="73">
        <v>30000</v>
      </c>
      <c r="D26" s="73">
        <v>0</v>
      </c>
      <c r="E26" s="73"/>
      <c r="F26" s="114"/>
    </row>
    <row r="27" spans="1:6" ht="13.5" customHeight="1" thickBot="1">
      <c r="A27" s="44" t="s">
        <v>128</v>
      </c>
      <c r="B27" s="11" t="s">
        <v>129</v>
      </c>
      <c r="C27" s="12">
        <v>299841</v>
      </c>
      <c r="D27" s="12">
        <v>0</v>
      </c>
      <c r="E27" s="12"/>
      <c r="F27" s="121"/>
    </row>
    <row r="28" spans="1:6" s="24" customFormat="1" ht="13.5" customHeight="1">
      <c r="A28" s="48" t="s">
        <v>53</v>
      </c>
      <c r="B28" s="35" t="s">
        <v>54</v>
      </c>
      <c r="C28" s="36">
        <f>SUM(C29+C35)</f>
        <v>1428000</v>
      </c>
      <c r="D28" s="36">
        <f>SUM(D29+D35)</f>
        <v>601622</v>
      </c>
      <c r="E28" s="36"/>
      <c r="F28" s="116">
        <f>D28/C28*100</f>
        <v>42.13039215686275</v>
      </c>
    </row>
    <row r="29" spans="1:6" s="17" customFormat="1" ht="13.5" customHeight="1">
      <c r="A29" s="45" t="s">
        <v>55</v>
      </c>
      <c r="B29" s="19" t="s">
        <v>56</v>
      </c>
      <c r="C29" s="20">
        <f>SUM(C30:C34)</f>
        <v>796000</v>
      </c>
      <c r="D29" s="20">
        <f>SUM(D30:D34)</f>
        <v>288036</v>
      </c>
      <c r="E29" s="20"/>
      <c r="F29" s="106">
        <f>D29/C29*100</f>
        <v>36.185427135678395</v>
      </c>
    </row>
    <row r="30" spans="1:6" s="17" customFormat="1" ht="13.5" customHeight="1">
      <c r="A30" s="59" t="s">
        <v>132</v>
      </c>
      <c r="B30" s="60" t="s">
        <v>57</v>
      </c>
      <c r="C30" s="61">
        <v>30000</v>
      </c>
      <c r="D30" s="61">
        <v>29394</v>
      </c>
      <c r="E30" s="60"/>
      <c r="F30" s="100">
        <f>D30/C30*100</f>
        <v>97.98</v>
      </c>
    </row>
    <row r="31" spans="1:6" s="17" customFormat="1" ht="13.5" customHeight="1">
      <c r="A31" s="62" t="s">
        <v>125</v>
      </c>
      <c r="B31" s="63" t="s">
        <v>38</v>
      </c>
      <c r="C31" s="64">
        <v>100000</v>
      </c>
      <c r="D31" s="64">
        <v>0</v>
      </c>
      <c r="E31" s="63"/>
      <c r="F31" s="114"/>
    </row>
    <row r="32" spans="1:6" s="17" customFormat="1" ht="13.5" customHeight="1">
      <c r="A32" s="62" t="s">
        <v>133</v>
      </c>
      <c r="B32" s="63" t="s">
        <v>58</v>
      </c>
      <c r="C32" s="64">
        <v>360000</v>
      </c>
      <c r="D32" s="64">
        <v>120295</v>
      </c>
      <c r="E32" s="63"/>
      <c r="F32" s="114">
        <f>D32/C32*100</f>
        <v>33.41527777777778</v>
      </c>
    </row>
    <row r="33" spans="1:6" s="17" customFormat="1" ht="13.5" customHeight="1">
      <c r="A33" s="62" t="s">
        <v>134</v>
      </c>
      <c r="B33" s="63" t="s">
        <v>135</v>
      </c>
      <c r="C33" s="64">
        <v>300000</v>
      </c>
      <c r="D33" s="64">
        <v>136907</v>
      </c>
      <c r="E33" s="63"/>
      <c r="F33" s="114">
        <f>D33/C33*100</f>
        <v>45.635666666666665</v>
      </c>
    </row>
    <row r="34" spans="1:6" ht="13.5" customHeight="1">
      <c r="A34" s="65" t="s">
        <v>126</v>
      </c>
      <c r="B34" s="66" t="s">
        <v>44</v>
      </c>
      <c r="C34" s="67">
        <v>6000</v>
      </c>
      <c r="D34" s="67">
        <v>1440</v>
      </c>
      <c r="E34" s="66"/>
      <c r="F34" s="101">
        <f>D34/C34*100</f>
        <v>24</v>
      </c>
    </row>
    <row r="35" spans="1:6" s="17" customFormat="1" ht="13.5" customHeight="1">
      <c r="A35" s="45" t="s">
        <v>59</v>
      </c>
      <c r="B35" s="19" t="s">
        <v>9</v>
      </c>
      <c r="C35" s="20">
        <f>SUM(C36:C38)</f>
        <v>632000</v>
      </c>
      <c r="D35" s="20">
        <f>SUM(D36:D38)</f>
        <v>313586</v>
      </c>
      <c r="E35" s="20"/>
      <c r="F35" s="106">
        <f>D35/C35*100</f>
        <v>49.618037974683546</v>
      </c>
    </row>
    <row r="36" spans="1:6" s="158" customFormat="1" ht="13.5" customHeight="1">
      <c r="A36" s="159" t="s">
        <v>125</v>
      </c>
      <c r="B36" s="160" t="s">
        <v>38</v>
      </c>
      <c r="C36" s="161">
        <v>12000</v>
      </c>
      <c r="D36" s="161">
        <v>6462</v>
      </c>
      <c r="E36" s="161"/>
      <c r="F36" s="162">
        <f>D36/C36*100</f>
        <v>53.849999999999994</v>
      </c>
    </row>
    <row r="37" spans="1:6" s="158" customFormat="1" ht="13.5" customHeight="1">
      <c r="A37" s="163" t="s">
        <v>136</v>
      </c>
      <c r="B37" s="164" t="s">
        <v>138</v>
      </c>
      <c r="C37" s="165">
        <v>10000</v>
      </c>
      <c r="D37" s="165">
        <v>0</v>
      </c>
      <c r="E37" s="165"/>
      <c r="F37" s="166"/>
    </row>
    <row r="38" spans="1:6" ht="13.5" customHeight="1" thickBot="1">
      <c r="A38" s="49" t="s">
        <v>137</v>
      </c>
      <c r="B38" s="50" t="s">
        <v>52</v>
      </c>
      <c r="C38" s="51">
        <v>610000</v>
      </c>
      <c r="D38" s="51">
        <v>307124</v>
      </c>
      <c r="E38" s="50"/>
      <c r="F38" s="115">
        <f>D38/C38*100</f>
        <v>50.34819672131148</v>
      </c>
    </row>
    <row r="39" spans="1:6" s="16" customFormat="1" ht="14.25" customHeight="1">
      <c r="A39" s="168" t="s">
        <v>139</v>
      </c>
      <c r="B39" s="167" t="s">
        <v>140</v>
      </c>
      <c r="C39" s="169">
        <f>SUM(C40)</f>
        <v>4000</v>
      </c>
      <c r="D39" s="169">
        <f>SUM(D40)</f>
        <v>0</v>
      </c>
      <c r="E39" s="167"/>
      <c r="F39" s="170"/>
    </row>
    <row r="40" spans="1:6" s="175" customFormat="1" ht="13.5" customHeight="1">
      <c r="A40" s="171" t="s">
        <v>141</v>
      </c>
      <c r="B40" s="172" t="s">
        <v>142</v>
      </c>
      <c r="C40" s="173">
        <f>SUM(C41)</f>
        <v>4000</v>
      </c>
      <c r="D40" s="173">
        <f>SUM(D41)</f>
        <v>0</v>
      </c>
      <c r="E40" s="172"/>
      <c r="F40" s="174"/>
    </row>
    <row r="41" spans="1:6" ht="13.5" customHeight="1" thickBot="1">
      <c r="A41" s="44" t="s">
        <v>143</v>
      </c>
      <c r="B41" s="11" t="s">
        <v>144</v>
      </c>
      <c r="C41" s="12">
        <v>4000</v>
      </c>
      <c r="D41" s="12">
        <v>0</v>
      </c>
      <c r="E41" s="11"/>
      <c r="F41" s="121"/>
    </row>
    <row r="42" spans="1:6" ht="13.5" customHeight="1">
      <c r="A42" s="34" t="s">
        <v>61</v>
      </c>
      <c r="B42" s="35" t="s">
        <v>19</v>
      </c>
      <c r="C42" s="36">
        <f>SUM(C43+C46+C49)</f>
        <v>153620</v>
      </c>
      <c r="D42" s="36">
        <f>SUM(D43+D46+D49)</f>
        <v>80682</v>
      </c>
      <c r="E42" s="36">
        <f>SUM(E43+E46)</f>
        <v>56497</v>
      </c>
      <c r="F42" s="116">
        <f aca="true" t="shared" si="0" ref="F42:F55">D42/C42*100</f>
        <v>52.52050514255956</v>
      </c>
    </row>
    <row r="43" spans="1:6" ht="13.5" customHeight="1">
      <c r="A43" s="18">
        <v>75011</v>
      </c>
      <c r="B43" s="19" t="s">
        <v>20</v>
      </c>
      <c r="C43" s="20">
        <f>SUM(C44:C45)</f>
        <v>105830</v>
      </c>
      <c r="D43" s="20">
        <f>SUM(D44:D45)</f>
        <v>57261</v>
      </c>
      <c r="E43" s="20">
        <f>SUM(E44)</f>
        <v>56497</v>
      </c>
      <c r="F43" s="106">
        <f t="shared" si="0"/>
        <v>54.106586034205804</v>
      </c>
    </row>
    <row r="44" spans="1:6" ht="13.5" customHeight="1">
      <c r="A44" s="176">
        <v>2010</v>
      </c>
      <c r="B44" s="69" t="s">
        <v>60</v>
      </c>
      <c r="C44" s="70">
        <v>104934</v>
      </c>
      <c r="D44" s="70">
        <v>56497</v>
      </c>
      <c r="E44" s="70">
        <v>56497</v>
      </c>
      <c r="F44" s="100">
        <f t="shared" si="0"/>
        <v>53.8405092724951</v>
      </c>
    </row>
    <row r="45" spans="1:6" ht="13.5" customHeight="1">
      <c r="A45" s="122">
        <v>2360</v>
      </c>
      <c r="B45" s="11" t="s">
        <v>145</v>
      </c>
      <c r="C45" s="12">
        <v>896</v>
      </c>
      <c r="D45" s="12">
        <v>764</v>
      </c>
      <c r="E45" s="12"/>
      <c r="F45" s="121">
        <f t="shared" si="0"/>
        <v>85.26785714285714</v>
      </c>
    </row>
    <row r="46" spans="1:6" ht="13.5" customHeight="1">
      <c r="A46" s="18">
        <v>75023</v>
      </c>
      <c r="B46" s="19" t="s">
        <v>146</v>
      </c>
      <c r="C46" s="20">
        <f>SUM(C47:C48)</f>
        <v>27790</v>
      </c>
      <c r="D46" s="20">
        <f>SUM(D47:D48)</f>
        <v>15871</v>
      </c>
      <c r="E46" s="20"/>
      <c r="F46" s="106">
        <f t="shared" si="0"/>
        <v>57.11047139258726</v>
      </c>
    </row>
    <row r="47" spans="1:6" s="55" customFormat="1" ht="13.5" customHeight="1">
      <c r="A47" s="59" t="s">
        <v>125</v>
      </c>
      <c r="B47" s="60" t="s">
        <v>130</v>
      </c>
      <c r="C47" s="61">
        <v>12790</v>
      </c>
      <c r="D47" s="61">
        <v>3868</v>
      </c>
      <c r="E47" s="60"/>
      <c r="F47" s="100">
        <f t="shared" si="0"/>
        <v>30.242376856919467</v>
      </c>
    </row>
    <row r="48" spans="1:6" s="55" customFormat="1" ht="13.5" customHeight="1">
      <c r="A48" s="54" t="s">
        <v>137</v>
      </c>
      <c r="B48" s="21" t="s">
        <v>147</v>
      </c>
      <c r="C48" s="22">
        <v>15000</v>
      </c>
      <c r="D48" s="22">
        <v>12003</v>
      </c>
      <c r="E48" s="21"/>
      <c r="F48" s="121">
        <f t="shared" si="0"/>
        <v>80.02</v>
      </c>
    </row>
    <row r="49" spans="1:6" s="175" customFormat="1" ht="13.5" customHeight="1">
      <c r="A49" s="177" t="s">
        <v>148</v>
      </c>
      <c r="B49" s="178" t="s">
        <v>9</v>
      </c>
      <c r="C49" s="179">
        <f>SUM(C50:C50)</f>
        <v>20000</v>
      </c>
      <c r="D49" s="179">
        <f>SUM(D50:D50)</f>
        <v>7550</v>
      </c>
      <c r="E49" s="178"/>
      <c r="F49" s="180">
        <f t="shared" si="0"/>
        <v>37.75</v>
      </c>
    </row>
    <row r="50" spans="1:6" s="55" customFormat="1" ht="13.5" customHeight="1" thickBot="1">
      <c r="A50" s="54" t="s">
        <v>149</v>
      </c>
      <c r="B50" s="21" t="s">
        <v>150</v>
      </c>
      <c r="C50" s="22">
        <v>20000</v>
      </c>
      <c r="D50" s="22">
        <v>7550</v>
      </c>
      <c r="E50" s="21"/>
      <c r="F50" s="121">
        <f t="shared" si="0"/>
        <v>37.75</v>
      </c>
    </row>
    <row r="51" spans="1:6" ht="13.5" customHeight="1">
      <c r="A51" s="34" t="s">
        <v>62</v>
      </c>
      <c r="B51" s="35" t="s">
        <v>24</v>
      </c>
      <c r="C51" s="36">
        <f>SUM(C52+C54)</f>
        <v>22226</v>
      </c>
      <c r="D51" s="36">
        <f>SUM(D52+D54)</f>
        <v>21356</v>
      </c>
      <c r="E51" s="36">
        <f>SUM(E52+E54)</f>
        <v>21356</v>
      </c>
      <c r="F51" s="116">
        <f t="shared" si="0"/>
        <v>96.08566543687573</v>
      </c>
    </row>
    <row r="52" spans="1:6" ht="13.5" customHeight="1">
      <c r="A52" s="18">
        <v>75101</v>
      </c>
      <c r="B52" s="19" t="s">
        <v>25</v>
      </c>
      <c r="C52" s="20">
        <f>SUM(C53)</f>
        <v>1742</v>
      </c>
      <c r="D52" s="20">
        <f>SUM(D53)</f>
        <v>872</v>
      </c>
      <c r="E52" s="20">
        <f>SUM(E53)</f>
        <v>872</v>
      </c>
      <c r="F52" s="106">
        <f t="shared" si="0"/>
        <v>50.05740528128588</v>
      </c>
    </row>
    <row r="53" spans="1:6" ht="13.5" customHeight="1">
      <c r="A53" s="122">
        <v>2010</v>
      </c>
      <c r="B53" s="11" t="s">
        <v>60</v>
      </c>
      <c r="C53" s="12">
        <v>1742</v>
      </c>
      <c r="D53" s="12">
        <v>872</v>
      </c>
      <c r="E53" s="12">
        <v>872</v>
      </c>
      <c r="F53" s="123">
        <f t="shared" si="0"/>
        <v>50.05740528128588</v>
      </c>
    </row>
    <row r="54" spans="1:6" ht="13.5" customHeight="1">
      <c r="A54" s="18">
        <v>75113</v>
      </c>
      <c r="B54" s="19" t="s">
        <v>152</v>
      </c>
      <c r="C54" s="20">
        <f>SUM(C55)</f>
        <v>20484</v>
      </c>
      <c r="D54" s="20">
        <f>SUM(D55)</f>
        <v>20484</v>
      </c>
      <c r="E54" s="20">
        <f>SUM(E55)</f>
        <v>20484</v>
      </c>
      <c r="F54" s="106">
        <f t="shared" si="0"/>
        <v>100</v>
      </c>
    </row>
    <row r="55" spans="1:6" ht="13.5" customHeight="1" thickBot="1">
      <c r="A55" s="208">
        <v>2010</v>
      </c>
      <c r="B55" s="205" t="s">
        <v>60</v>
      </c>
      <c r="C55" s="206">
        <v>20484</v>
      </c>
      <c r="D55" s="206">
        <v>20484</v>
      </c>
      <c r="E55" s="206">
        <v>20484</v>
      </c>
      <c r="F55" s="108">
        <f t="shared" si="0"/>
        <v>100</v>
      </c>
    </row>
    <row r="56" spans="1:6" ht="13.5" customHeight="1">
      <c r="A56" s="129"/>
      <c r="B56" s="129"/>
      <c r="C56" s="130"/>
      <c r="D56" s="130"/>
      <c r="E56" s="130"/>
      <c r="F56" s="131"/>
    </row>
    <row r="57" spans="1:6" ht="13.5" customHeight="1">
      <c r="A57" s="209"/>
      <c r="B57" s="209"/>
      <c r="C57" s="210"/>
      <c r="D57" s="210"/>
      <c r="E57" s="210"/>
      <c r="F57" s="211"/>
    </row>
    <row r="58" spans="1:6" ht="13.5" customHeight="1" thickBot="1">
      <c r="A58" s="209"/>
      <c r="B58" s="209"/>
      <c r="C58" s="210"/>
      <c r="D58" s="210"/>
      <c r="E58" s="210"/>
      <c r="F58" s="211"/>
    </row>
    <row r="59" spans="1:6" ht="13.5" customHeight="1" thickBot="1" thickTop="1">
      <c r="A59" s="117">
        <v>1</v>
      </c>
      <c r="B59" s="118">
        <v>2</v>
      </c>
      <c r="C59" s="118">
        <v>3</v>
      </c>
      <c r="D59" s="118">
        <v>4</v>
      </c>
      <c r="E59" s="118">
        <v>5</v>
      </c>
      <c r="F59" s="119">
        <v>6</v>
      </c>
    </row>
    <row r="60" spans="1:6" ht="13.5" customHeight="1">
      <c r="A60" s="34" t="s">
        <v>116</v>
      </c>
      <c r="B60" s="35" t="s">
        <v>117</v>
      </c>
      <c r="C60" s="36">
        <f>SUM(C61)</f>
        <v>700</v>
      </c>
      <c r="D60" s="36">
        <f>SUM(D61)</f>
        <v>700</v>
      </c>
      <c r="E60" s="36">
        <f>SUM(E61)</f>
        <v>700</v>
      </c>
      <c r="F60" s="116">
        <f aca="true" t="shared" si="1" ref="F60:F66">D60/C60*100</f>
        <v>100</v>
      </c>
    </row>
    <row r="61" spans="1:6" ht="13.5" customHeight="1">
      <c r="A61" s="18">
        <v>75212</v>
      </c>
      <c r="B61" s="19" t="s">
        <v>118</v>
      </c>
      <c r="C61" s="20">
        <v>700</v>
      </c>
      <c r="D61" s="20">
        <f>SUM(D62)</f>
        <v>700</v>
      </c>
      <c r="E61" s="20">
        <f>SUM(E62)</f>
        <v>700</v>
      </c>
      <c r="F61" s="106">
        <f t="shared" si="1"/>
        <v>100</v>
      </c>
    </row>
    <row r="62" spans="1:6" ht="13.5" customHeight="1" thickBot="1">
      <c r="A62" s="122">
        <v>2010</v>
      </c>
      <c r="B62" s="11" t="s">
        <v>60</v>
      </c>
      <c r="C62" s="12">
        <v>700</v>
      </c>
      <c r="D62" s="12">
        <v>700</v>
      </c>
      <c r="E62" s="12">
        <v>700</v>
      </c>
      <c r="F62" s="123">
        <f t="shared" si="1"/>
        <v>100</v>
      </c>
    </row>
    <row r="63" spans="1:6" ht="13.5" customHeight="1" thickTop="1">
      <c r="A63" s="34" t="s">
        <v>63</v>
      </c>
      <c r="B63" s="35" t="s">
        <v>64</v>
      </c>
      <c r="C63" s="36">
        <f>SUM(C64)</f>
        <v>4500</v>
      </c>
      <c r="D63" s="36">
        <f>SUM(D64)</f>
        <v>4150</v>
      </c>
      <c r="E63" s="36">
        <f>SUM(E64)</f>
        <v>500</v>
      </c>
      <c r="F63" s="103">
        <f t="shared" si="1"/>
        <v>92.22222222222223</v>
      </c>
    </row>
    <row r="64" spans="1:6" ht="13.5" customHeight="1">
      <c r="A64" s="18">
        <v>75414</v>
      </c>
      <c r="B64" s="19" t="s">
        <v>34</v>
      </c>
      <c r="C64" s="20">
        <f>SUM(C65:C66)</f>
        <v>4500</v>
      </c>
      <c r="D64" s="20">
        <f>SUM(D65:D66)</f>
        <v>4150</v>
      </c>
      <c r="E64" s="20">
        <f>SUM(E65:E66)</f>
        <v>500</v>
      </c>
      <c r="F64" s="106">
        <f t="shared" si="1"/>
        <v>92.22222222222223</v>
      </c>
    </row>
    <row r="65" spans="1:6" s="158" customFormat="1" ht="13.5" customHeight="1">
      <c r="A65" s="159" t="s">
        <v>137</v>
      </c>
      <c r="B65" s="160" t="s">
        <v>147</v>
      </c>
      <c r="C65" s="161">
        <v>4000</v>
      </c>
      <c r="D65" s="161">
        <v>3650</v>
      </c>
      <c r="E65" s="161">
        <v>0</v>
      </c>
      <c r="F65" s="162">
        <f t="shared" si="1"/>
        <v>91.25</v>
      </c>
    </row>
    <row r="66" spans="1:6" ht="13.5" customHeight="1" thickBot="1">
      <c r="A66" s="136">
        <v>2010</v>
      </c>
      <c r="B66" s="137" t="s">
        <v>60</v>
      </c>
      <c r="C66" s="138">
        <v>500</v>
      </c>
      <c r="D66" s="138">
        <v>500</v>
      </c>
      <c r="E66" s="137">
        <v>500</v>
      </c>
      <c r="F66" s="139">
        <f t="shared" si="1"/>
        <v>100</v>
      </c>
    </row>
    <row r="67" spans="1:6" ht="13.5" customHeight="1" thickTop="1">
      <c r="A67" s="34" t="s">
        <v>65</v>
      </c>
      <c r="B67" s="35" t="s">
        <v>66</v>
      </c>
      <c r="C67" s="36">
        <f>SUM(C68+C71+C85+C89)</f>
        <v>12361510</v>
      </c>
      <c r="D67" s="36">
        <f>SUM(D68+D71+D85+D89)</f>
        <v>6103214</v>
      </c>
      <c r="E67" s="36"/>
      <c r="F67" s="103">
        <f aca="true" t="shared" si="2" ref="F67:F74">D67/C67*100</f>
        <v>49.372722264512994</v>
      </c>
    </row>
    <row r="68" spans="1:6" ht="13.5" customHeight="1">
      <c r="A68" s="45" t="s">
        <v>67</v>
      </c>
      <c r="B68" s="19" t="s">
        <v>68</v>
      </c>
      <c r="C68" s="20">
        <f>SUM(C69:C70)</f>
        <v>186000</v>
      </c>
      <c r="D68" s="20">
        <f>SUM(D69:D70)</f>
        <v>54725</v>
      </c>
      <c r="E68" s="20"/>
      <c r="F68" s="105">
        <f t="shared" si="2"/>
        <v>29.42204301075269</v>
      </c>
    </row>
    <row r="69" spans="1:6" ht="13.5" customHeight="1">
      <c r="A69" s="68" t="s">
        <v>153</v>
      </c>
      <c r="B69" s="69" t="s">
        <v>69</v>
      </c>
      <c r="C69" s="70">
        <v>185000</v>
      </c>
      <c r="D69" s="70">
        <v>54519</v>
      </c>
      <c r="E69" s="69"/>
      <c r="F69" s="100">
        <f t="shared" si="2"/>
        <v>29.469729729729732</v>
      </c>
    </row>
    <row r="70" spans="1:6" ht="13.5" customHeight="1">
      <c r="A70" s="125" t="s">
        <v>154</v>
      </c>
      <c r="B70" s="126" t="s">
        <v>70</v>
      </c>
      <c r="C70" s="127">
        <v>1000</v>
      </c>
      <c r="D70" s="127">
        <v>206</v>
      </c>
      <c r="E70" s="126"/>
      <c r="F70" s="128">
        <f t="shared" si="2"/>
        <v>20.599999999999998</v>
      </c>
    </row>
    <row r="71" spans="1:6" ht="13.5" customHeight="1">
      <c r="A71" s="45" t="s">
        <v>71</v>
      </c>
      <c r="B71" s="19" t="s">
        <v>13</v>
      </c>
      <c r="C71" s="20">
        <f>SUM(C72:C84)</f>
        <v>9093020</v>
      </c>
      <c r="D71" s="20">
        <f>SUM(D72:D84)</f>
        <v>4704463</v>
      </c>
      <c r="E71" s="20"/>
      <c r="F71" s="106">
        <f t="shared" si="2"/>
        <v>51.737079650105244</v>
      </c>
    </row>
    <row r="72" spans="1:6" ht="13.5" customHeight="1">
      <c r="A72" s="68" t="s">
        <v>155</v>
      </c>
      <c r="B72" s="69" t="s">
        <v>16</v>
      </c>
      <c r="C72" s="70">
        <v>7500000</v>
      </c>
      <c r="D72" s="70">
        <v>3944922</v>
      </c>
      <c r="E72" s="69"/>
      <c r="F72" s="100">
        <f t="shared" si="2"/>
        <v>52.59895999999999</v>
      </c>
    </row>
    <row r="73" spans="1:6" ht="13.5" customHeight="1">
      <c r="A73" s="71" t="s">
        <v>156</v>
      </c>
      <c r="B73" s="72" t="s">
        <v>14</v>
      </c>
      <c r="C73" s="73">
        <v>400000</v>
      </c>
      <c r="D73" s="73">
        <v>224731</v>
      </c>
      <c r="E73" s="72"/>
      <c r="F73" s="114">
        <f t="shared" si="2"/>
        <v>56.182750000000006</v>
      </c>
    </row>
    <row r="74" spans="1:6" ht="13.5" customHeight="1">
      <c r="A74" s="125" t="s">
        <v>157</v>
      </c>
      <c r="B74" s="126" t="s">
        <v>15</v>
      </c>
      <c r="C74" s="127">
        <v>40000</v>
      </c>
      <c r="D74" s="127">
        <v>21679</v>
      </c>
      <c r="E74" s="126"/>
      <c r="F74" s="128">
        <f t="shared" si="2"/>
        <v>54.1975</v>
      </c>
    </row>
    <row r="75" spans="1:6" ht="13.5" customHeight="1">
      <c r="A75" s="71" t="s">
        <v>158</v>
      </c>
      <c r="B75" s="72" t="s">
        <v>17</v>
      </c>
      <c r="C75" s="73">
        <v>264000</v>
      </c>
      <c r="D75" s="73">
        <v>137673</v>
      </c>
      <c r="E75" s="72"/>
      <c r="F75" s="114">
        <f aca="true" t="shared" si="3" ref="F75:F81">D75/C75*100</f>
        <v>52.14886363636364</v>
      </c>
    </row>
    <row r="76" spans="1:6" ht="13.5" customHeight="1">
      <c r="A76" s="71" t="s">
        <v>161</v>
      </c>
      <c r="B76" s="72" t="s">
        <v>162</v>
      </c>
      <c r="C76" s="73">
        <v>50000</v>
      </c>
      <c r="D76" s="73">
        <v>8791</v>
      </c>
      <c r="E76" s="72"/>
      <c r="F76" s="114">
        <f t="shared" si="3"/>
        <v>17.582</v>
      </c>
    </row>
    <row r="77" spans="1:6" ht="13.5" customHeight="1">
      <c r="A77" s="71" t="s">
        <v>163</v>
      </c>
      <c r="B77" s="72" t="s">
        <v>74</v>
      </c>
      <c r="C77" s="73">
        <v>4000</v>
      </c>
      <c r="D77" s="73">
        <v>1950</v>
      </c>
      <c r="E77" s="72"/>
      <c r="F77" s="114">
        <f t="shared" si="3"/>
        <v>48.75</v>
      </c>
    </row>
    <row r="78" spans="1:6" ht="13.5" customHeight="1">
      <c r="A78" s="71" t="s">
        <v>164</v>
      </c>
      <c r="B78" s="72" t="s">
        <v>165</v>
      </c>
      <c r="C78" s="73">
        <v>280000</v>
      </c>
      <c r="D78" s="73">
        <v>115682</v>
      </c>
      <c r="E78" s="72"/>
      <c r="F78" s="114">
        <f t="shared" si="3"/>
        <v>41.315000000000005</v>
      </c>
    </row>
    <row r="79" spans="1:6" ht="13.5" customHeight="1">
      <c r="A79" s="71" t="s">
        <v>166</v>
      </c>
      <c r="B79" s="72" t="s">
        <v>167</v>
      </c>
      <c r="C79" s="73">
        <v>90000</v>
      </c>
      <c r="D79" s="73">
        <v>9670</v>
      </c>
      <c r="E79" s="72"/>
      <c r="F79" s="114">
        <f t="shared" si="3"/>
        <v>10.744444444444444</v>
      </c>
    </row>
    <row r="80" spans="1:6" ht="13.5" customHeight="1">
      <c r="A80" s="71" t="s">
        <v>159</v>
      </c>
      <c r="B80" s="72" t="s">
        <v>72</v>
      </c>
      <c r="C80" s="73">
        <v>110000</v>
      </c>
      <c r="D80" s="73">
        <v>29570</v>
      </c>
      <c r="E80" s="72"/>
      <c r="F80" s="114">
        <f t="shared" si="3"/>
        <v>26.881818181818183</v>
      </c>
    </row>
    <row r="81" spans="1:6" ht="13.5" customHeight="1">
      <c r="A81" s="71" t="s">
        <v>160</v>
      </c>
      <c r="B81" s="72" t="s">
        <v>110</v>
      </c>
      <c r="C81" s="73">
        <v>270000</v>
      </c>
      <c r="D81" s="73">
        <v>167405</v>
      </c>
      <c r="E81" s="72"/>
      <c r="F81" s="114">
        <f t="shared" si="3"/>
        <v>62.00185185185185</v>
      </c>
    </row>
    <row r="82" spans="1:6" ht="13.5" customHeight="1">
      <c r="A82" s="71" t="s">
        <v>168</v>
      </c>
      <c r="B82" s="72" t="s">
        <v>169</v>
      </c>
      <c r="C82" s="73">
        <v>20</v>
      </c>
      <c r="D82" s="73">
        <v>0</v>
      </c>
      <c r="E82" s="72"/>
      <c r="F82" s="114"/>
    </row>
    <row r="83" spans="1:6" ht="13.5" customHeight="1">
      <c r="A83" s="71" t="s">
        <v>125</v>
      </c>
      <c r="B83" s="72" t="s">
        <v>73</v>
      </c>
      <c r="C83" s="73">
        <v>50000</v>
      </c>
      <c r="D83" s="73">
        <v>28190</v>
      </c>
      <c r="E83" s="72"/>
      <c r="F83" s="114">
        <f>D83/C83*100</f>
        <v>56.379999999999995</v>
      </c>
    </row>
    <row r="84" spans="1:6" ht="13.5" customHeight="1">
      <c r="A84" s="56" t="s">
        <v>154</v>
      </c>
      <c r="B84" s="57" t="s">
        <v>70</v>
      </c>
      <c r="C84" s="58">
        <v>35000</v>
      </c>
      <c r="D84" s="58">
        <v>14200</v>
      </c>
      <c r="E84" s="57"/>
      <c r="F84" s="101">
        <f>D84/C84*100</f>
        <v>40.57142857142857</v>
      </c>
    </row>
    <row r="85" spans="1:6" ht="13.5" customHeight="1">
      <c r="A85" s="45" t="s">
        <v>77</v>
      </c>
      <c r="B85" s="19" t="s">
        <v>78</v>
      </c>
      <c r="C85" s="20">
        <f>SUM(C86:C88)</f>
        <v>219000</v>
      </c>
      <c r="D85" s="20">
        <f>SUM(D86:D88)</f>
        <v>125977</v>
      </c>
      <c r="E85" s="20"/>
      <c r="F85" s="106">
        <f aca="true" t="shared" si="4" ref="F85:F161">D85/C85*100</f>
        <v>57.523744292237446</v>
      </c>
    </row>
    <row r="86" spans="1:6" s="23" customFormat="1" ht="13.5" customHeight="1">
      <c r="A86" s="68" t="s">
        <v>170</v>
      </c>
      <c r="B86" s="69" t="s">
        <v>79</v>
      </c>
      <c r="C86" s="70">
        <v>80000</v>
      </c>
      <c r="D86" s="70">
        <v>26260</v>
      </c>
      <c r="E86" s="69"/>
      <c r="F86" s="100">
        <f t="shared" si="4"/>
        <v>32.824999999999996</v>
      </c>
    </row>
    <row r="87" spans="1:6" s="23" customFormat="1" ht="13.5" customHeight="1">
      <c r="A87" s="44" t="s">
        <v>171</v>
      </c>
      <c r="B87" s="11" t="s">
        <v>119</v>
      </c>
      <c r="C87" s="12">
        <v>137000</v>
      </c>
      <c r="D87" s="12">
        <v>99677</v>
      </c>
      <c r="E87" s="11"/>
      <c r="F87" s="121">
        <f t="shared" si="4"/>
        <v>72.75693430656935</v>
      </c>
    </row>
    <row r="88" spans="1:6" ht="13.5" customHeight="1">
      <c r="A88" s="56" t="s">
        <v>154</v>
      </c>
      <c r="B88" s="57" t="s">
        <v>76</v>
      </c>
      <c r="C88" s="58">
        <v>2000</v>
      </c>
      <c r="D88" s="58">
        <v>40</v>
      </c>
      <c r="E88" s="57"/>
      <c r="F88" s="101">
        <f t="shared" si="4"/>
        <v>2</v>
      </c>
    </row>
    <row r="89" spans="1:6" ht="13.5" customHeight="1">
      <c r="A89" s="45" t="s">
        <v>80</v>
      </c>
      <c r="B89" s="19" t="s">
        <v>81</v>
      </c>
      <c r="C89" s="20">
        <f>SUM(C90:C91)</f>
        <v>2863490</v>
      </c>
      <c r="D89" s="20">
        <f>SUM(D90:D91)</f>
        <v>1218049</v>
      </c>
      <c r="E89" s="20"/>
      <c r="F89" s="106">
        <f t="shared" si="4"/>
        <v>42.53721856894908</v>
      </c>
    </row>
    <row r="90" spans="1:6" s="55" customFormat="1" ht="13.5" customHeight="1">
      <c r="A90" s="59" t="s">
        <v>172</v>
      </c>
      <c r="B90" s="60" t="s">
        <v>82</v>
      </c>
      <c r="C90" s="61">
        <v>2293490</v>
      </c>
      <c r="D90" s="61">
        <v>911311</v>
      </c>
      <c r="E90" s="61"/>
      <c r="F90" s="100">
        <f t="shared" si="4"/>
        <v>39.734683822471425</v>
      </c>
    </row>
    <row r="91" spans="1:6" ht="13.5" customHeight="1" thickBot="1">
      <c r="A91" s="49" t="s">
        <v>173</v>
      </c>
      <c r="B91" s="50" t="s">
        <v>83</v>
      </c>
      <c r="C91" s="51">
        <v>570000</v>
      </c>
      <c r="D91" s="51">
        <v>306738</v>
      </c>
      <c r="E91" s="51"/>
      <c r="F91" s="115">
        <f t="shared" si="4"/>
        <v>53.81368421052631</v>
      </c>
    </row>
    <row r="92" spans="1:6" ht="13.5" customHeight="1">
      <c r="A92" s="34" t="s">
        <v>84</v>
      </c>
      <c r="B92" s="35" t="s">
        <v>21</v>
      </c>
      <c r="C92" s="36">
        <f>SUM(C93+C95+C97+C99)</f>
        <v>5555308</v>
      </c>
      <c r="D92" s="36">
        <f>SUM(D93+D95+D97+D99)</f>
        <v>3366520</v>
      </c>
      <c r="E92" s="36"/>
      <c r="F92" s="116">
        <f t="shared" si="4"/>
        <v>60.600060338688685</v>
      </c>
    </row>
    <row r="93" spans="1:6" ht="13.5" customHeight="1">
      <c r="A93" s="18">
        <v>75801</v>
      </c>
      <c r="B93" s="19" t="s">
        <v>22</v>
      </c>
      <c r="C93" s="20">
        <f>SUM(C94)</f>
        <v>4963625</v>
      </c>
      <c r="D93" s="20">
        <f>SUM(D94)</f>
        <v>3054536</v>
      </c>
      <c r="E93" s="20"/>
      <c r="F93" s="106">
        <f t="shared" si="4"/>
        <v>61.5384119469138</v>
      </c>
    </row>
    <row r="94" spans="1:6" ht="13.5" customHeight="1">
      <c r="A94" s="13">
        <v>2920</v>
      </c>
      <c r="B94" s="14" t="s">
        <v>85</v>
      </c>
      <c r="C94" s="15">
        <v>4963625</v>
      </c>
      <c r="D94" s="15">
        <v>3054536</v>
      </c>
      <c r="E94" s="14"/>
      <c r="F94" s="107">
        <f t="shared" si="4"/>
        <v>61.5384119469138</v>
      </c>
    </row>
    <row r="95" spans="1:6" ht="13.5" customHeight="1">
      <c r="A95" s="18">
        <v>75805</v>
      </c>
      <c r="B95" s="19" t="s">
        <v>23</v>
      </c>
      <c r="C95" s="20">
        <f>SUM(C96)</f>
        <v>0</v>
      </c>
      <c r="D95" s="20">
        <f>SUM(D96)</f>
        <v>22955</v>
      </c>
      <c r="E95" s="20"/>
      <c r="F95" s="106"/>
    </row>
    <row r="96" spans="1:6" ht="13.5" customHeight="1">
      <c r="A96" s="122">
        <v>2920</v>
      </c>
      <c r="B96" s="11" t="s">
        <v>85</v>
      </c>
      <c r="C96" s="12">
        <v>0</v>
      </c>
      <c r="D96" s="12">
        <v>22955</v>
      </c>
      <c r="E96" s="11"/>
      <c r="F96" s="123"/>
    </row>
    <row r="97" spans="1:6" ht="13.5" customHeight="1">
      <c r="A97" s="18">
        <v>75807</v>
      </c>
      <c r="B97" s="19" t="s">
        <v>85</v>
      </c>
      <c r="C97" s="20">
        <f>SUM(C98)</f>
        <v>511183</v>
      </c>
      <c r="D97" s="20">
        <f>SUM(D98)</f>
        <v>255594</v>
      </c>
      <c r="E97" s="20"/>
      <c r="F97" s="106">
        <f t="shared" si="4"/>
        <v>50.0004890616472</v>
      </c>
    </row>
    <row r="98" spans="1:6" ht="13.5" customHeight="1">
      <c r="A98" s="13">
        <v>2920</v>
      </c>
      <c r="B98" s="14" t="s">
        <v>85</v>
      </c>
      <c r="C98" s="15">
        <v>511183</v>
      </c>
      <c r="D98" s="15">
        <v>255594</v>
      </c>
      <c r="E98" s="14"/>
      <c r="F98" s="107">
        <f t="shared" si="4"/>
        <v>50.0004890616472</v>
      </c>
    </row>
    <row r="99" spans="1:6" ht="13.5" customHeight="1">
      <c r="A99" s="18">
        <v>75814</v>
      </c>
      <c r="B99" s="19" t="s">
        <v>35</v>
      </c>
      <c r="C99" s="20">
        <f>SUM(C100:C105)</f>
        <v>80500</v>
      </c>
      <c r="D99" s="20">
        <f>SUM(D100:D105)</f>
        <v>33435</v>
      </c>
      <c r="E99" s="20"/>
      <c r="F99" s="106">
        <f t="shared" si="4"/>
        <v>41.53416149068323</v>
      </c>
    </row>
    <row r="100" spans="1:6" ht="13.5" customHeight="1">
      <c r="A100" s="68" t="s">
        <v>153</v>
      </c>
      <c r="B100" s="69" t="s">
        <v>69</v>
      </c>
      <c r="C100" s="70"/>
      <c r="D100" s="74">
        <v>-125</v>
      </c>
      <c r="E100" s="69"/>
      <c r="F100" s="100"/>
    </row>
    <row r="101" spans="1:6" ht="13.5" customHeight="1">
      <c r="A101" s="71" t="s">
        <v>161</v>
      </c>
      <c r="B101" s="72" t="s">
        <v>18</v>
      </c>
      <c r="C101" s="73"/>
      <c r="D101" s="75">
        <v>-95</v>
      </c>
      <c r="E101" s="72"/>
      <c r="F101" s="114"/>
    </row>
    <row r="102" spans="1:6" ht="13.5" customHeight="1">
      <c r="A102" s="71" t="s">
        <v>160</v>
      </c>
      <c r="B102" s="72" t="s">
        <v>75</v>
      </c>
      <c r="C102" s="73"/>
      <c r="D102" s="75">
        <v>-29</v>
      </c>
      <c r="E102" s="72"/>
      <c r="F102" s="114"/>
    </row>
    <row r="103" spans="1:6" ht="13.5" customHeight="1">
      <c r="A103" s="71" t="s">
        <v>125</v>
      </c>
      <c r="B103" s="72" t="s">
        <v>73</v>
      </c>
      <c r="C103" s="73">
        <v>500</v>
      </c>
      <c r="D103" s="64">
        <v>144</v>
      </c>
      <c r="E103" s="72"/>
      <c r="F103" s="114">
        <f>D103/C103*100</f>
        <v>28.799999999999997</v>
      </c>
    </row>
    <row r="104" spans="1:6" ht="13.5" customHeight="1">
      <c r="A104" s="71" t="s">
        <v>154</v>
      </c>
      <c r="B104" s="72" t="s">
        <v>76</v>
      </c>
      <c r="C104" s="73"/>
      <c r="D104" s="75">
        <v>-42</v>
      </c>
      <c r="E104" s="72"/>
      <c r="F104" s="114"/>
    </row>
    <row r="105" spans="1:6" ht="13.5" customHeight="1" thickBot="1">
      <c r="A105" s="49" t="s">
        <v>126</v>
      </c>
      <c r="B105" s="50" t="s">
        <v>44</v>
      </c>
      <c r="C105" s="51">
        <v>80000</v>
      </c>
      <c r="D105" s="76">
        <v>33582</v>
      </c>
      <c r="E105" s="50"/>
      <c r="F105" s="115">
        <f t="shared" si="4"/>
        <v>41.9775</v>
      </c>
    </row>
    <row r="106" spans="1:6" ht="13.5" customHeight="1">
      <c r="A106" s="34" t="s">
        <v>86</v>
      </c>
      <c r="B106" s="35" t="s">
        <v>36</v>
      </c>
      <c r="C106" s="36">
        <f>SUM(C107+C116+C118)</f>
        <v>28495</v>
      </c>
      <c r="D106" s="36">
        <f>SUM(D107+D116+D118)</f>
        <v>17559</v>
      </c>
      <c r="E106" s="36">
        <f>SUM(E107+E116)</f>
        <v>14882</v>
      </c>
      <c r="F106" s="116">
        <f t="shared" si="4"/>
        <v>61.62133707668011</v>
      </c>
    </row>
    <row r="107" spans="1:6" ht="13.5" customHeight="1">
      <c r="A107" s="18">
        <v>80101</v>
      </c>
      <c r="B107" s="19" t="s">
        <v>114</v>
      </c>
      <c r="C107" s="20">
        <f>SUM(C108:C111)</f>
        <v>22335</v>
      </c>
      <c r="D107" s="20">
        <f>SUM(D108:D111)</f>
        <v>17242</v>
      </c>
      <c r="E107" s="20">
        <f>SUM(E110:E111)</f>
        <v>14882</v>
      </c>
      <c r="F107" s="106">
        <f t="shared" si="4"/>
        <v>77.19722408775465</v>
      </c>
    </row>
    <row r="108" spans="1:6" s="158" customFormat="1" ht="13.5" customHeight="1">
      <c r="A108" s="184" t="s">
        <v>133</v>
      </c>
      <c r="B108" s="181" t="s">
        <v>176</v>
      </c>
      <c r="C108" s="182">
        <v>7421</v>
      </c>
      <c r="D108" s="182">
        <v>2353</v>
      </c>
      <c r="E108" s="182"/>
      <c r="F108" s="183">
        <f aca="true" t="shared" si="5" ref="F108:F123">D108/C108*100</f>
        <v>31.70731707317073</v>
      </c>
    </row>
    <row r="109" spans="1:6" s="158" customFormat="1" ht="13.5" customHeight="1">
      <c r="A109" s="163" t="s">
        <v>126</v>
      </c>
      <c r="B109" s="164" t="s">
        <v>151</v>
      </c>
      <c r="C109" s="165">
        <v>32</v>
      </c>
      <c r="D109" s="165">
        <v>7</v>
      </c>
      <c r="E109" s="165"/>
      <c r="F109" s="166">
        <f t="shared" si="5"/>
        <v>21.875</v>
      </c>
    </row>
    <row r="110" spans="1:6" s="158" customFormat="1" ht="13.5" customHeight="1">
      <c r="A110" s="163" t="s">
        <v>174</v>
      </c>
      <c r="B110" s="164" t="s">
        <v>177</v>
      </c>
      <c r="C110" s="165">
        <v>2882</v>
      </c>
      <c r="D110" s="165">
        <v>2882</v>
      </c>
      <c r="E110" s="165">
        <v>2882</v>
      </c>
      <c r="F110" s="166">
        <f t="shared" si="5"/>
        <v>100</v>
      </c>
    </row>
    <row r="111" spans="1:6" s="158" customFormat="1" ht="13.5" customHeight="1" thickBot="1">
      <c r="A111" s="212" t="s">
        <v>175</v>
      </c>
      <c r="B111" s="213" t="s">
        <v>178</v>
      </c>
      <c r="C111" s="214">
        <v>12000</v>
      </c>
      <c r="D111" s="214">
        <v>12000</v>
      </c>
      <c r="E111" s="214">
        <v>12000</v>
      </c>
      <c r="F111" s="215">
        <f t="shared" si="5"/>
        <v>100</v>
      </c>
    </row>
    <row r="112" spans="1:6" s="158" customFormat="1" ht="13.5" customHeight="1">
      <c r="A112" s="216"/>
      <c r="B112" s="217"/>
      <c r="C112" s="218"/>
      <c r="D112" s="218"/>
      <c r="E112" s="218"/>
      <c r="F112" s="219"/>
    </row>
    <row r="113" spans="1:6" s="158" customFormat="1" ht="13.5" customHeight="1">
      <c r="A113" s="220"/>
      <c r="B113" s="221"/>
      <c r="C113" s="222"/>
      <c r="D113" s="222"/>
      <c r="E113" s="222"/>
      <c r="F113" s="223"/>
    </row>
    <row r="114" spans="1:6" s="158" customFormat="1" ht="13.5" customHeight="1" thickBot="1">
      <c r="A114" s="220"/>
      <c r="B114" s="221"/>
      <c r="C114" s="222"/>
      <c r="D114" s="222"/>
      <c r="E114" s="222"/>
      <c r="F114" s="223"/>
    </row>
    <row r="115" spans="1:6" s="158" customFormat="1" ht="13.5" customHeight="1" thickBot="1" thickTop="1">
      <c r="A115" s="117">
        <v>1</v>
      </c>
      <c r="B115" s="118">
        <v>2</v>
      </c>
      <c r="C115" s="118">
        <v>3</v>
      </c>
      <c r="D115" s="118">
        <v>4</v>
      </c>
      <c r="E115" s="118">
        <v>5</v>
      </c>
      <c r="F115" s="119">
        <v>6</v>
      </c>
    </row>
    <row r="116" spans="1:6" ht="13.5" customHeight="1">
      <c r="A116" s="18">
        <v>80110</v>
      </c>
      <c r="B116" s="19" t="s">
        <v>179</v>
      </c>
      <c r="C116" s="20">
        <f>SUM(C117)</f>
        <v>5000</v>
      </c>
      <c r="D116" s="20">
        <f>SUM(D117)</f>
        <v>0</v>
      </c>
      <c r="E116" s="20">
        <f>SUM(E117)</f>
        <v>0</v>
      </c>
      <c r="F116" s="106"/>
    </row>
    <row r="117" spans="1:6" ht="13.5" customHeight="1">
      <c r="A117" s="189" t="s">
        <v>137</v>
      </c>
      <c r="B117" s="190" t="s">
        <v>52</v>
      </c>
      <c r="C117" s="191">
        <v>5000</v>
      </c>
      <c r="D117" s="191">
        <v>0</v>
      </c>
      <c r="E117" s="191">
        <v>0</v>
      </c>
      <c r="F117" s="107"/>
    </row>
    <row r="118" spans="1:6" s="175" customFormat="1" ht="13.5" customHeight="1">
      <c r="A118" s="185" t="s">
        <v>180</v>
      </c>
      <c r="B118" s="186" t="s">
        <v>181</v>
      </c>
      <c r="C118" s="187">
        <f>SUM(C119:C120)</f>
        <v>1160</v>
      </c>
      <c r="D118" s="187">
        <f>SUM(D119:D120)</f>
        <v>317</v>
      </c>
      <c r="E118" s="187"/>
      <c r="F118" s="188">
        <f t="shared" si="5"/>
        <v>27.327586206896555</v>
      </c>
    </row>
    <row r="119" spans="1:6" ht="13.5" customHeight="1">
      <c r="A119" s="59" t="s">
        <v>126</v>
      </c>
      <c r="B119" s="60" t="s">
        <v>44</v>
      </c>
      <c r="C119" s="61">
        <v>60</v>
      </c>
      <c r="D119" s="61">
        <v>0</v>
      </c>
      <c r="E119" s="61"/>
      <c r="F119" s="100"/>
    </row>
    <row r="120" spans="1:6" ht="13.5" customHeight="1" thickBot="1">
      <c r="A120" s="54" t="s">
        <v>137</v>
      </c>
      <c r="B120" s="21" t="s">
        <v>182</v>
      </c>
      <c r="C120" s="22">
        <v>1100</v>
      </c>
      <c r="D120" s="22">
        <v>317</v>
      </c>
      <c r="E120" s="22"/>
      <c r="F120" s="121">
        <f t="shared" si="5"/>
        <v>28.81818181818182</v>
      </c>
    </row>
    <row r="121" spans="1:6" ht="13.5" customHeight="1">
      <c r="A121" s="34" t="s">
        <v>183</v>
      </c>
      <c r="B121" s="35" t="s">
        <v>11</v>
      </c>
      <c r="C121" s="36">
        <f>SUM(C122+C124+C127+C129+C133+C135+C138+C142)</f>
        <v>1147673</v>
      </c>
      <c r="D121" s="36">
        <f>SUM(D122+D124+D127+D129+D133+D135+D138+D142)</f>
        <v>483684</v>
      </c>
      <c r="E121" s="36">
        <f>SUM(E122+E124+E127+E129+E133+E135+E138+E142)</f>
        <v>472706</v>
      </c>
      <c r="F121" s="116">
        <f t="shared" si="5"/>
        <v>42.14475726099682</v>
      </c>
    </row>
    <row r="122" spans="1:6" ht="13.5" customHeight="1">
      <c r="A122" s="45" t="s">
        <v>184</v>
      </c>
      <c r="B122" s="19" t="s">
        <v>88</v>
      </c>
      <c r="C122" s="20">
        <f>SUM(C123)</f>
        <v>86000</v>
      </c>
      <c r="D122" s="20">
        <f>SUM(D123)</f>
        <v>41368</v>
      </c>
      <c r="E122" s="20">
        <f>SUM(E123)</f>
        <v>41368</v>
      </c>
      <c r="F122" s="106">
        <f t="shared" si="5"/>
        <v>48.10232558139535</v>
      </c>
    </row>
    <row r="123" spans="1:6" ht="13.5" customHeight="1">
      <c r="A123" s="226" t="s">
        <v>51</v>
      </c>
      <c r="B123" s="227" t="s">
        <v>48</v>
      </c>
      <c r="C123" s="228">
        <v>86000</v>
      </c>
      <c r="D123" s="228">
        <v>41368</v>
      </c>
      <c r="E123" s="228">
        <v>41368</v>
      </c>
      <c r="F123" s="107">
        <f t="shared" si="5"/>
        <v>48.10232558139535</v>
      </c>
    </row>
    <row r="124" spans="1:6" ht="13.5" customHeight="1">
      <c r="A124" s="94" t="s">
        <v>185</v>
      </c>
      <c r="B124" s="95" t="s">
        <v>186</v>
      </c>
      <c r="C124" s="224">
        <f>SUM(C125:C126)</f>
        <v>650655</v>
      </c>
      <c r="D124" s="224">
        <f>SUM(D125:D126)</f>
        <v>177800</v>
      </c>
      <c r="E124" s="224">
        <f>SUM(E125:E126)</f>
        <v>177800</v>
      </c>
      <c r="F124" s="225">
        <f>D124/C124*100</f>
        <v>27.326309641822473</v>
      </c>
    </row>
    <row r="125" spans="1:6" s="158" customFormat="1" ht="13.5" customHeight="1">
      <c r="A125" s="196" t="s">
        <v>187</v>
      </c>
      <c r="B125" s="197" t="s">
        <v>87</v>
      </c>
      <c r="C125" s="198">
        <v>643855</v>
      </c>
      <c r="D125" s="198">
        <v>171000</v>
      </c>
      <c r="E125" s="198">
        <v>171000</v>
      </c>
      <c r="F125" s="199">
        <f>D125/C125*100</f>
        <v>26.55877487943714</v>
      </c>
    </row>
    <row r="126" spans="1:6" s="158" customFormat="1" ht="13.5" customHeight="1">
      <c r="A126" s="192" t="s">
        <v>188</v>
      </c>
      <c r="B126" s="193" t="s">
        <v>189</v>
      </c>
      <c r="C126" s="194">
        <v>6800</v>
      </c>
      <c r="D126" s="194">
        <v>6800</v>
      </c>
      <c r="E126" s="194">
        <v>6800</v>
      </c>
      <c r="F126" s="195">
        <f>D126/C126*100</f>
        <v>100</v>
      </c>
    </row>
    <row r="127" spans="1:6" ht="13.5" customHeight="1">
      <c r="A127" s="45" t="s">
        <v>190</v>
      </c>
      <c r="B127" s="19" t="s">
        <v>111</v>
      </c>
      <c r="C127" s="20">
        <f>SUM(C128)</f>
        <v>26000</v>
      </c>
      <c r="D127" s="20">
        <f>SUM(D128)</f>
        <v>13200</v>
      </c>
      <c r="E127" s="20">
        <f>SUM(E128)</f>
        <v>13200</v>
      </c>
      <c r="F127" s="106">
        <f t="shared" si="4"/>
        <v>50.76923076923077</v>
      </c>
    </row>
    <row r="128" spans="1:6" ht="13.5" customHeight="1">
      <c r="A128" s="44" t="s">
        <v>90</v>
      </c>
      <c r="B128" s="11" t="s">
        <v>112</v>
      </c>
      <c r="C128" s="12">
        <v>26000</v>
      </c>
      <c r="D128" s="12">
        <v>13200</v>
      </c>
      <c r="E128" s="12">
        <v>13200</v>
      </c>
      <c r="F128" s="107">
        <f t="shared" si="4"/>
        <v>50.76923076923077</v>
      </c>
    </row>
    <row r="129" spans="1:6" ht="13.5" customHeight="1">
      <c r="A129" s="45" t="s">
        <v>191</v>
      </c>
      <c r="B129" s="19" t="s">
        <v>89</v>
      </c>
      <c r="C129" s="20">
        <f>SUM(C130:C132)</f>
        <v>190000</v>
      </c>
      <c r="D129" s="20">
        <f>SUM(D130:D132)</f>
        <v>145566</v>
      </c>
      <c r="E129" s="20">
        <f>SUM(E130:E132)</f>
        <v>144000</v>
      </c>
      <c r="F129" s="106">
        <f t="shared" si="4"/>
        <v>76.61368421052632</v>
      </c>
    </row>
    <row r="130" spans="1:6" s="158" customFormat="1" ht="13.5" customHeight="1">
      <c r="A130" s="159" t="s">
        <v>136</v>
      </c>
      <c r="B130" s="160" t="s">
        <v>138</v>
      </c>
      <c r="C130" s="161">
        <v>5000</v>
      </c>
      <c r="D130" s="161">
        <v>0</v>
      </c>
      <c r="E130" s="161">
        <v>0</v>
      </c>
      <c r="F130" s="162"/>
    </row>
    <row r="131" spans="1:6" ht="13.5" customHeight="1">
      <c r="A131" s="200" t="s">
        <v>137</v>
      </c>
      <c r="B131" s="137" t="s">
        <v>52</v>
      </c>
      <c r="C131" s="138">
        <v>5000</v>
      </c>
      <c r="D131" s="138">
        <v>1566</v>
      </c>
      <c r="E131" s="138">
        <v>0</v>
      </c>
      <c r="F131" s="139">
        <f t="shared" si="4"/>
        <v>31.319999999999997</v>
      </c>
    </row>
    <row r="132" spans="1:6" ht="13.5" customHeight="1">
      <c r="A132" s="56" t="s">
        <v>187</v>
      </c>
      <c r="B132" s="57" t="s">
        <v>87</v>
      </c>
      <c r="C132" s="58">
        <v>180000</v>
      </c>
      <c r="D132" s="58">
        <v>144000</v>
      </c>
      <c r="E132" s="58">
        <v>144000</v>
      </c>
      <c r="F132" s="101">
        <f t="shared" si="4"/>
        <v>80</v>
      </c>
    </row>
    <row r="133" spans="1:6" ht="13.5" customHeight="1">
      <c r="A133" s="45" t="s">
        <v>192</v>
      </c>
      <c r="B133" s="19" t="s">
        <v>12</v>
      </c>
      <c r="C133" s="20">
        <f>SUM(C134)</f>
        <v>3138</v>
      </c>
      <c r="D133" s="20">
        <f>SUM(D134)</f>
        <v>3138</v>
      </c>
      <c r="E133" s="20">
        <f>SUM(E134)</f>
        <v>3138</v>
      </c>
      <c r="F133" s="106">
        <f t="shared" si="4"/>
        <v>100</v>
      </c>
    </row>
    <row r="134" spans="1:6" ht="13.5" customHeight="1">
      <c r="A134" s="46" t="s">
        <v>187</v>
      </c>
      <c r="B134" s="14" t="s">
        <v>87</v>
      </c>
      <c r="C134" s="15">
        <v>3138</v>
      </c>
      <c r="D134" s="15">
        <v>3138</v>
      </c>
      <c r="E134" s="15">
        <v>3138</v>
      </c>
      <c r="F134" s="107">
        <f t="shared" si="4"/>
        <v>100</v>
      </c>
    </row>
    <row r="135" spans="1:6" ht="13.5" customHeight="1">
      <c r="A135" s="45" t="s">
        <v>193</v>
      </c>
      <c r="B135" s="19" t="s">
        <v>91</v>
      </c>
      <c r="C135" s="20">
        <f>SUM(C136:C137)</f>
        <v>153500</v>
      </c>
      <c r="D135" s="20">
        <f>SUM(D136:D137)</f>
        <v>81313</v>
      </c>
      <c r="E135" s="20">
        <f>SUM(E137)</f>
        <v>81200</v>
      </c>
      <c r="F135" s="106">
        <f t="shared" si="4"/>
        <v>52.972638436482086</v>
      </c>
    </row>
    <row r="136" spans="1:6" s="158" customFormat="1" ht="13.5" customHeight="1">
      <c r="A136" s="159" t="s">
        <v>126</v>
      </c>
      <c r="B136" s="160" t="s">
        <v>151</v>
      </c>
      <c r="C136" s="161">
        <v>500</v>
      </c>
      <c r="D136" s="161">
        <v>113</v>
      </c>
      <c r="E136" s="161">
        <v>0</v>
      </c>
      <c r="F136" s="162">
        <f>D136/C136*100</f>
        <v>22.6</v>
      </c>
    </row>
    <row r="137" spans="1:6" ht="13.5" customHeight="1">
      <c r="A137" s="46" t="s">
        <v>187</v>
      </c>
      <c r="B137" s="14" t="s">
        <v>87</v>
      </c>
      <c r="C137" s="15">
        <v>153000</v>
      </c>
      <c r="D137" s="15">
        <v>81200</v>
      </c>
      <c r="E137" s="15">
        <v>81200</v>
      </c>
      <c r="F137" s="93">
        <f t="shared" si="4"/>
        <v>53.071895424836605</v>
      </c>
    </row>
    <row r="138" spans="1:6" ht="13.5" customHeight="1">
      <c r="A138" s="45" t="s">
        <v>194</v>
      </c>
      <c r="B138" s="19" t="s">
        <v>92</v>
      </c>
      <c r="C138" s="20">
        <f>SUM(C139:C141)</f>
        <v>38100</v>
      </c>
      <c r="D138" s="20">
        <f>SUM(D139:D141)</f>
        <v>21299</v>
      </c>
      <c r="E138" s="20">
        <f>SUM(E139:E140)</f>
        <v>12000</v>
      </c>
      <c r="F138" s="106">
        <f t="shared" si="4"/>
        <v>55.90288713910761</v>
      </c>
    </row>
    <row r="139" spans="1:6" ht="13.5" customHeight="1">
      <c r="A139" s="68" t="s">
        <v>149</v>
      </c>
      <c r="B139" s="69" t="s">
        <v>33</v>
      </c>
      <c r="C139" s="70">
        <v>15000</v>
      </c>
      <c r="D139" s="70">
        <v>9277</v>
      </c>
      <c r="E139" s="70"/>
      <c r="F139" s="100">
        <f t="shared" si="4"/>
        <v>61.84666666666667</v>
      </c>
    </row>
    <row r="140" spans="1:6" ht="13.5" customHeight="1">
      <c r="A140" s="71" t="s">
        <v>187</v>
      </c>
      <c r="B140" s="72" t="s">
        <v>87</v>
      </c>
      <c r="C140" s="73">
        <v>23000</v>
      </c>
      <c r="D140" s="73">
        <v>12000</v>
      </c>
      <c r="E140" s="73">
        <v>12000</v>
      </c>
      <c r="F140" s="114">
        <f t="shared" si="4"/>
        <v>52.17391304347826</v>
      </c>
    </row>
    <row r="141" spans="1:6" ht="13.5" customHeight="1">
      <c r="A141" s="44" t="s">
        <v>195</v>
      </c>
      <c r="B141" s="11" t="s">
        <v>196</v>
      </c>
      <c r="C141" s="12">
        <v>100</v>
      </c>
      <c r="D141" s="12">
        <v>22</v>
      </c>
      <c r="E141" s="12">
        <v>0</v>
      </c>
      <c r="F141" s="121">
        <f t="shared" si="4"/>
        <v>22</v>
      </c>
    </row>
    <row r="142" spans="1:6" ht="13.5" customHeight="1">
      <c r="A142" s="45" t="s">
        <v>197</v>
      </c>
      <c r="B142" s="19" t="s">
        <v>198</v>
      </c>
      <c r="C142" s="20">
        <f>SUM(C143:C143)</f>
        <v>280</v>
      </c>
      <c r="D142" s="20">
        <f>SUM(D143:D143)</f>
        <v>0</v>
      </c>
      <c r="E142" s="20">
        <f>SUM(E143:E143)</f>
        <v>0</v>
      </c>
      <c r="F142" s="106"/>
    </row>
    <row r="143" spans="1:6" ht="13.5" customHeight="1" thickBot="1">
      <c r="A143" s="204" t="s">
        <v>187</v>
      </c>
      <c r="B143" s="205" t="s">
        <v>87</v>
      </c>
      <c r="C143" s="206">
        <v>280</v>
      </c>
      <c r="D143" s="206">
        <v>0</v>
      </c>
      <c r="E143" s="206">
        <v>0</v>
      </c>
      <c r="F143" s="108"/>
    </row>
    <row r="144" spans="1:6" ht="13.5" customHeight="1">
      <c r="A144" s="201" t="s">
        <v>199</v>
      </c>
      <c r="B144" s="202" t="s">
        <v>200</v>
      </c>
      <c r="C144" s="203">
        <f>SUM(C145)</f>
        <v>20500</v>
      </c>
      <c r="D144" s="203">
        <f>SUM(D145)</f>
        <v>7756</v>
      </c>
      <c r="E144" s="203"/>
      <c r="F144" s="113">
        <f t="shared" si="4"/>
        <v>37.834146341463416</v>
      </c>
    </row>
    <row r="145" spans="1:6" ht="13.5" customHeight="1">
      <c r="A145" s="45" t="s">
        <v>93</v>
      </c>
      <c r="B145" s="19" t="s">
        <v>9</v>
      </c>
      <c r="C145" s="20">
        <f>SUM(C146:C147)</f>
        <v>20500</v>
      </c>
      <c r="D145" s="20">
        <f>SUM(D146:D147)</f>
        <v>7756</v>
      </c>
      <c r="E145" s="20"/>
      <c r="F145" s="105">
        <f>D145/C145*100</f>
        <v>37.834146341463416</v>
      </c>
    </row>
    <row r="146" spans="1:6" ht="13.5" customHeight="1">
      <c r="A146" s="59" t="s">
        <v>149</v>
      </c>
      <c r="B146" s="60" t="s">
        <v>150</v>
      </c>
      <c r="C146" s="70">
        <v>20000</v>
      </c>
      <c r="D146" s="70">
        <v>7728</v>
      </c>
      <c r="E146" s="70"/>
      <c r="F146" s="100">
        <f>D146/C146*100</f>
        <v>38.64</v>
      </c>
    </row>
    <row r="147" spans="1:6" ht="13.5" customHeight="1" thickBot="1">
      <c r="A147" s="54" t="s">
        <v>126</v>
      </c>
      <c r="B147" s="21" t="s">
        <v>151</v>
      </c>
      <c r="C147" s="12">
        <v>500</v>
      </c>
      <c r="D147" s="12">
        <v>28</v>
      </c>
      <c r="E147" s="12"/>
      <c r="F147" s="121">
        <f>D147/C147*100</f>
        <v>5.6000000000000005</v>
      </c>
    </row>
    <row r="148" spans="1:6" s="24" customFormat="1" ht="13.5" customHeight="1">
      <c r="A148" s="34" t="s">
        <v>94</v>
      </c>
      <c r="B148" s="35" t="s">
        <v>95</v>
      </c>
      <c r="C148" s="36">
        <f>SUM(C149+C153+C157)</f>
        <v>254457</v>
      </c>
      <c r="D148" s="36">
        <f>SUM(D149+D153+D157)</f>
        <v>96897</v>
      </c>
      <c r="E148" s="36">
        <f>SUM(E149+E153+E157)</f>
        <v>14907</v>
      </c>
      <c r="F148" s="116">
        <f t="shared" si="4"/>
        <v>38.07991134061944</v>
      </c>
    </row>
    <row r="149" spans="1:6" ht="13.5" customHeight="1">
      <c r="A149" s="45" t="s">
        <v>96</v>
      </c>
      <c r="B149" s="19" t="s">
        <v>97</v>
      </c>
      <c r="C149" s="20">
        <f>SUM(C150:C152)</f>
        <v>100550</v>
      </c>
      <c r="D149" s="20">
        <f>SUM(D150:D152)</f>
        <v>25966</v>
      </c>
      <c r="E149" s="20">
        <f>SUM(E150:E151)</f>
        <v>0</v>
      </c>
      <c r="F149" s="106">
        <f t="shared" si="4"/>
        <v>25.823968175037294</v>
      </c>
    </row>
    <row r="150" spans="1:6" ht="13.5" customHeight="1">
      <c r="A150" s="44" t="s">
        <v>125</v>
      </c>
      <c r="B150" s="11" t="s">
        <v>38</v>
      </c>
      <c r="C150" s="12">
        <v>500</v>
      </c>
      <c r="D150" s="12">
        <v>0</v>
      </c>
      <c r="E150" s="12"/>
      <c r="F150" s="123"/>
    </row>
    <row r="151" spans="1:6" ht="13.5" customHeight="1">
      <c r="A151" s="71" t="s">
        <v>126</v>
      </c>
      <c r="B151" s="72" t="s">
        <v>151</v>
      </c>
      <c r="C151" s="73">
        <v>50</v>
      </c>
      <c r="D151" s="73">
        <v>75</v>
      </c>
      <c r="E151" s="73"/>
      <c r="F151" s="114">
        <f t="shared" si="4"/>
        <v>150</v>
      </c>
    </row>
    <row r="152" spans="1:6" ht="13.5" customHeight="1">
      <c r="A152" s="44" t="s">
        <v>127</v>
      </c>
      <c r="B152" s="11" t="s">
        <v>98</v>
      </c>
      <c r="C152" s="12">
        <v>100000</v>
      </c>
      <c r="D152" s="12">
        <v>25891</v>
      </c>
      <c r="E152" s="12"/>
      <c r="F152" s="121">
        <f t="shared" si="4"/>
        <v>25.891</v>
      </c>
    </row>
    <row r="153" spans="1:6" ht="13.5" customHeight="1">
      <c r="A153" s="45" t="s">
        <v>99</v>
      </c>
      <c r="B153" s="19" t="s">
        <v>100</v>
      </c>
      <c r="C153" s="20">
        <f>SUM(C154:C156)</f>
        <v>121000</v>
      </c>
      <c r="D153" s="20">
        <f>SUM(D154:D156)</f>
        <v>54267</v>
      </c>
      <c r="E153" s="20">
        <f>SUM(E154:E156)</f>
        <v>0</v>
      </c>
      <c r="F153" s="106">
        <f t="shared" si="4"/>
        <v>44.848760330578514</v>
      </c>
    </row>
    <row r="154" spans="1:6" ht="13.5" customHeight="1">
      <c r="A154" s="59" t="s">
        <v>125</v>
      </c>
      <c r="B154" s="60" t="s">
        <v>38</v>
      </c>
      <c r="C154" s="61">
        <v>500</v>
      </c>
      <c r="D154" s="61">
        <v>8</v>
      </c>
      <c r="E154" s="112"/>
      <c r="F154" s="100">
        <f t="shared" si="4"/>
        <v>1.6</v>
      </c>
    </row>
    <row r="155" spans="1:6" ht="13.5" customHeight="1">
      <c r="A155" s="71" t="s">
        <v>149</v>
      </c>
      <c r="B155" s="72" t="s">
        <v>33</v>
      </c>
      <c r="C155" s="73">
        <v>120000</v>
      </c>
      <c r="D155" s="73">
        <v>54151</v>
      </c>
      <c r="E155" s="73"/>
      <c r="F155" s="114">
        <f t="shared" si="4"/>
        <v>45.12583333333333</v>
      </c>
    </row>
    <row r="156" spans="1:6" ht="13.5" customHeight="1">
      <c r="A156" s="56" t="s">
        <v>126</v>
      </c>
      <c r="B156" s="57" t="s">
        <v>44</v>
      </c>
      <c r="C156" s="58">
        <v>500</v>
      </c>
      <c r="D156" s="58">
        <v>108</v>
      </c>
      <c r="E156" s="58"/>
      <c r="F156" s="101">
        <f t="shared" si="4"/>
        <v>21.6</v>
      </c>
    </row>
    <row r="157" spans="1:6" ht="13.5" customHeight="1">
      <c r="A157" s="109" t="s">
        <v>101</v>
      </c>
      <c r="B157" s="110" t="s">
        <v>102</v>
      </c>
      <c r="C157" s="111">
        <f>SUM(C158:C159)</f>
        <v>32907</v>
      </c>
      <c r="D157" s="111">
        <f>SUM(D158:D159)</f>
        <v>16664</v>
      </c>
      <c r="E157" s="111">
        <f>SUM(E158:E159)</f>
        <v>14907</v>
      </c>
      <c r="F157" s="102">
        <f t="shared" si="4"/>
        <v>50.63968152672683</v>
      </c>
    </row>
    <row r="158" spans="1:6" ht="13.5" customHeight="1">
      <c r="A158" s="68" t="s">
        <v>187</v>
      </c>
      <c r="B158" s="69" t="s">
        <v>87</v>
      </c>
      <c r="C158" s="70">
        <v>14907</v>
      </c>
      <c r="D158" s="70">
        <v>14907</v>
      </c>
      <c r="E158" s="70">
        <v>14907</v>
      </c>
      <c r="F158" s="100">
        <f t="shared" si="4"/>
        <v>100</v>
      </c>
    </row>
    <row r="159" spans="1:6" ht="13.5" customHeight="1" thickBot="1">
      <c r="A159" s="44" t="s">
        <v>127</v>
      </c>
      <c r="B159" s="11" t="s">
        <v>98</v>
      </c>
      <c r="C159" s="12">
        <v>18000</v>
      </c>
      <c r="D159" s="12">
        <v>1757</v>
      </c>
      <c r="E159" s="12"/>
      <c r="F159" s="114">
        <f t="shared" si="4"/>
        <v>9.761111111111111</v>
      </c>
    </row>
    <row r="160" spans="1:6" s="24" customFormat="1" ht="13.5" customHeight="1">
      <c r="A160" s="34" t="s">
        <v>201</v>
      </c>
      <c r="B160" s="35" t="s">
        <v>202</v>
      </c>
      <c r="C160" s="36">
        <f aca="true" t="shared" si="6" ref="C160:E161">SUM(C161)</f>
        <v>50</v>
      </c>
      <c r="D160" s="36">
        <f t="shared" si="6"/>
        <v>8</v>
      </c>
      <c r="E160" s="36">
        <f t="shared" si="6"/>
        <v>0</v>
      </c>
      <c r="F160" s="116">
        <f t="shared" si="4"/>
        <v>16</v>
      </c>
    </row>
    <row r="161" spans="1:6" ht="13.5" customHeight="1">
      <c r="A161" s="18">
        <v>92116</v>
      </c>
      <c r="B161" s="19" t="s">
        <v>203</v>
      </c>
      <c r="C161" s="20">
        <f t="shared" si="6"/>
        <v>50</v>
      </c>
      <c r="D161" s="20">
        <f t="shared" si="6"/>
        <v>8</v>
      </c>
      <c r="E161" s="20">
        <f t="shared" si="6"/>
        <v>0</v>
      </c>
      <c r="F161" s="106">
        <f t="shared" si="4"/>
        <v>16</v>
      </c>
    </row>
    <row r="162" spans="1:6" ht="13.5" customHeight="1" thickBot="1">
      <c r="A162" s="54" t="s">
        <v>126</v>
      </c>
      <c r="B162" s="21" t="s">
        <v>44</v>
      </c>
      <c r="C162" s="22">
        <v>50</v>
      </c>
      <c r="D162" s="22">
        <v>8</v>
      </c>
      <c r="E162" s="22">
        <v>0</v>
      </c>
      <c r="F162" s="121">
        <f>D162/C162*100</f>
        <v>16</v>
      </c>
    </row>
    <row r="163" spans="1:6" s="24" customFormat="1" ht="13.5" customHeight="1">
      <c r="A163" s="207" t="s">
        <v>204</v>
      </c>
      <c r="B163" s="167" t="s">
        <v>205</v>
      </c>
      <c r="C163" s="169">
        <f>SUM(C164)</f>
        <v>59015</v>
      </c>
      <c r="D163" s="169">
        <f>SUM(D164)</f>
        <v>21848</v>
      </c>
      <c r="E163" s="169"/>
      <c r="F163" s="170"/>
    </row>
    <row r="164" spans="1:6" s="175" customFormat="1" ht="13.5" customHeight="1">
      <c r="A164" s="171" t="s">
        <v>206</v>
      </c>
      <c r="B164" s="172" t="s">
        <v>207</v>
      </c>
      <c r="C164" s="173">
        <f>SUM(C165+C166+C172+C173)</f>
        <v>59015</v>
      </c>
      <c r="D164" s="173">
        <f>SUM(D165+D166+D172+D173)</f>
        <v>21848</v>
      </c>
      <c r="E164" s="173"/>
      <c r="F164" s="174">
        <f>D164/C164*100</f>
        <v>37.021096331441164</v>
      </c>
    </row>
    <row r="165" spans="1:6" ht="13.5" customHeight="1">
      <c r="A165" s="59" t="s">
        <v>125</v>
      </c>
      <c r="B165" s="60" t="s">
        <v>38</v>
      </c>
      <c r="C165" s="61">
        <v>20000</v>
      </c>
      <c r="D165" s="61">
        <v>2895</v>
      </c>
      <c r="E165" s="61"/>
      <c r="F165" s="100">
        <f>D165/C165*100</f>
        <v>14.475</v>
      </c>
    </row>
    <row r="166" spans="1:6" ht="13.5" customHeight="1" thickBot="1">
      <c r="A166" s="229" t="s">
        <v>133</v>
      </c>
      <c r="B166" s="230" t="s">
        <v>208</v>
      </c>
      <c r="C166" s="231">
        <v>32000</v>
      </c>
      <c r="D166" s="231">
        <v>14808</v>
      </c>
      <c r="E166" s="231"/>
      <c r="F166" s="232">
        <f>D166/C166*100</f>
        <v>46.275</v>
      </c>
    </row>
    <row r="167" spans="1:6" ht="13.5" customHeight="1">
      <c r="A167" s="233"/>
      <c r="B167" s="234"/>
      <c r="C167" s="235"/>
      <c r="D167" s="235"/>
      <c r="E167" s="235"/>
      <c r="F167" s="131"/>
    </row>
    <row r="168" spans="1:6" ht="13.5" customHeight="1">
      <c r="A168" s="236"/>
      <c r="B168" s="237"/>
      <c r="C168" s="238"/>
      <c r="D168" s="238"/>
      <c r="E168" s="238"/>
      <c r="F168" s="211"/>
    </row>
    <row r="169" spans="1:6" ht="13.5" customHeight="1">
      <c r="A169" s="236"/>
      <c r="B169" s="237"/>
      <c r="C169" s="238"/>
      <c r="D169" s="238"/>
      <c r="E169" s="238"/>
      <c r="F169" s="211"/>
    </row>
    <row r="170" spans="1:6" ht="13.5" customHeight="1" thickBot="1">
      <c r="A170" s="239"/>
      <c r="B170" s="240"/>
      <c r="C170" s="241"/>
      <c r="D170" s="241"/>
      <c r="E170" s="241"/>
      <c r="F170" s="86"/>
    </row>
    <row r="171" spans="1:6" ht="13.5" customHeight="1" thickBot="1" thickTop="1">
      <c r="A171" s="117">
        <v>1</v>
      </c>
      <c r="B171" s="118">
        <v>2</v>
      </c>
      <c r="C171" s="118">
        <v>3</v>
      </c>
      <c r="D171" s="118">
        <v>4</v>
      </c>
      <c r="E171" s="118">
        <v>5</v>
      </c>
      <c r="F171" s="119">
        <v>6</v>
      </c>
    </row>
    <row r="172" spans="1:6" ht="16.5" customHeight="1">
      <c r="A172" s="242" t="s">
        <v>126</v>
      </c>
      <c r="B172" s="243" t="s">
        <v>44</v>
      </c>
      <c r="C172" s="244">
        <v>15</v>
      </c>
      <c r="D172" s="244">
        <v>6</v>
      </c>
      <c r="E172" s="244"/>
      <c r="F172" s="245">
        <f>D172/C172*100</f>
        <v>40</v>
      </c>
    </row>
    <row r="173" spans="1:6" ht="15.75" customHeight="1" thickBot="1">
      <c r="A173" s="246" t="s">
        <v>137</v>
      </c>
      <c r="B173" s="247" t="s">
        <v>52</v>
      </c>
      <c r="C173" s="248">
        <v>7000</v>
      </c>
      <c r="D173" s="248">
        <v>4139</v>
      </c>
      <c r="E173" s="248"/>
      <c r="F173" s="249">
        <f>D173/C173*100</f>
        <v>59.12857142857143</v>
      </c>
    </row>
    <row r="174" spans="1:6" s="28" customFormat="1" ht="18" customHeight="1" thickBot="1" thickTop="1">
      <c r="A174" s="37" t="s">
        <v>26</v>
      </c>
      <c r="B174" s="38"/>
      <c r="C174" s="87">
        <f>SUM(C13+C21+C28+C39+C42+C51+C60+C63+C67+C92+C106+C121+C144+C148+C160+C163)</f>
        <v>21932180</v>
      </c>
      <c r="D174" s="87">
        <f>SUM(D13+D21+D28+D39+D42+D51+D60+D63+D67+D92+D106+D121+D144+D148+D160+D163)</f>
        <v>10855461</v>
      </c>
      <c r="E174" s="87">
        <f>SUM(E13+E21+E28+E39+E42+E51+E60+E63+E67+E92+E106+E121+E144+E148+E160+E163)</f>
        <v>606548</v>
      </c>
      <c r="F174" s="104">
        <f>D174/C174*100</f>
        <v>49.495585938105556</v>
      </c>
    </row>
    <row r="175" spans="1:6" ht="13.5" customHeight="1" thickTop="1">
      <c r="A175" s="8"/>
      <c r="B175" s="9" t="s">
        <v>27</v>
      </c>
      <c r="C175" s="10">
        <f>SUM(C177+C179)</f>
        <v>5634002.03</v>
      </c>
      <c r="D175" s="10">
        <f>SUM(D177+D179)</f>
        <v>595587</v>
      </c>
      <c r="E175" s="10"/>
      <c r="F175" s="104">
        <f>D175/C175*100</f>
        <v>10.571295445557373</v>
      </c>
    </row>
    <row r="176" spans="1:6" ht="13.5" customHeight="1">
      <c r="A176" s="133">
        <v>952</v>
      </c>
      <c r="B176" s="134" t="s">
        <v>103</v>
      </c>
      <c r="C176" s="135"/>
      <c r="D176" s="135"/>
      <c r="E176" s="134"/>
      <c r="F176" s="132"/>
    </row>
    <row r="177" spans="1:6" ht="13.5" customHeight="1">
      <c r="A177" s="136"/>
      <c r="B177" s="137" t="s">
        <v>104</v>
      </c>
      <c r="C177" s="138">
        <v>5279148.03</v>
      </c>
      <c r="D177" s="138">
        <v>240733</v>
      </c>
      <c r="E177" s="137"/>
      <c r="F177" s="139">
        <f>D177/C177*100</f>
        <v>4.560072925251918</v>
      </c>
    </row>
    <row r="178" spans="1:6" ht="13.5" customHeight="1">
      <c r="A178" s="140">
        <v>952</v>
      </c>
      <c r="B178" s="126" t="s">
        <v>105</v>
      </c>
      <c r="C178" s="127"/>
      <c r="D178" s="127"/>
      <c r="E178" s="126"/>
      <c r="F178" s="128"/>
    </row>
    <row r="179" spans="1:6" ht="13.5" customHeight="1" thickBot="1">
      <c r="A179" s="25"/>
      <c r="B179" s="26" t="s">
        <v>106</v>
      </c>
      <c r="C179" s="27">
        <v>354854</v>
      </c>
      <c r="D179" s="27">
        <v>354854</v>
      </c>
      <c r="E179" s="26"/>
      <c r="F179" s="141">
        <f>D179/C179*100</f>
        <v>100</v>
      </c>
    </row>
    <row r="180" spans="1:6" s="24" customFormat="1" ht="13.5" customHeight="1" thickBot="1" thickTop="1">
      <c r="A180" s="39" t="s">
        <v>28</v>
      </c>
      <c r="B180" s="40"/>
      <c r="C180" s="88">
        <f>SUM(C174+C175)</f>
        <v>27566182.03</v>
      </c>
      <c r="D180" s="88">
        <f>SUM(D174+D175)</f>
        <v>11451048</v>
      </c>
      <c r="E180" s="88">
        <v>0</v>
      </c>
      <c r="F180" s="120">
        <f>D180/C180*100</f>
        <v>41.54020309210009</v>
      </c>
    </row>
    <row r="181" ht="13.5" customHeight="1" thickTop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</sheetData>
  <printOptions horizontalCentered="1"/>
  <pageMargins left="0.5905511811023623" right="0.5905511811023623" top="0.4330708661417323" bottom="0.4724409448818898" header="0.31496062992125984" footer="0.31496062992125984"/>
  <pageSetup horizontalDpi="300" verticalDpi="300" orientation="portrait" paperSize="9" r:id="rId1"/>
  <headerFooter alignWithMargins="0">
    <oddHeader>&amp;C&amp;"Arial CE,Kursywa"&amp;8Strona &amp;P - Informacja - Dochody - I półr. '2004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2004-08-18T13:06:43Z</cp:lastPrinted>
  <dcterms:created xsi:type="dcterms:W3CDTF">1999-07-16T10:50:38Z</dcterms:created>
  <dcterms:modified xsi:type="dcterms:W3CDTF">2004-09-07T08:17:10Z</dcterms:modified>
  <cp:category/>
  <cp:version/>
  <cp:contentType/>
  <cp:contentStatus/>
</cp:coreProperties>
</file>